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210" windowWidth="15120" windowHeight="5145" tabRatio="875"/>
  </bookViews>
  <sheets>
    <sheet name="Balance Sheet" sheetId="3" r:id="rId1"/>
    <sheet name="Details BS " sheetId="100" state="hidden" r:id="rId2"/>
    <sheet name="Profit and Loss - Normal" sheetId="4" r:id="rId3"/>
    <sheet name="note 2" sheetId="66" r:id="rId4"/>
    <sheet name="NOTES ALL" sheetId="67" r:id="rId5"/>
    <sheet name="NOTE 8" sheetId="75" r:id="rId6"/>
    <sheet name="notes" sheetId="89" state="hidden" r:id="rId7"/>
    <sheet name="grouping" sheetId="69" state="hidden" r:id="rId8"/>
    <sheet name="dep tax" sheetId="90" state="hidden" r:id="rId9"/>
    <sheet name="cash flow" sheetId="99" r:id="rId10"/>
    <sheet name="PROV.FOR TAX" sheetId="96" state="hidden" r:id="rId11"/>
    <sheet name="Stock Summary" sheetId="98" state="hidden" r:id="rId12"/>
  </sheets>
  <definedNames>
    <definedName name="___INDEX_SHEET___ASAP_Utilities">#REF!</definedName>
    <definedName name="Contents">#REF!</definedName>
    <definedName name="_xlnm.Print_Area" localSheetId="0">'Balance Sheet'!$A$1:$J$58</definedName>
    <definedName name="_xlnm.Print_Area" localSheetId="7">grouping!$A$1:$B$95</definedName>
    <definedName name="_xlnm.Print_Titles" localSheetId="7">grouping!$1:$6</definedName>
    <definedName name="_xlnm.Print_Titles" localSheetId="4">'NOTES ALL'!$1:$2</definedName>
  </definedNames>
  <calcPr calcId="124519"/>
</workbook>
</file>

<file path=xl/calcChain.xml><?xml version="1.0" encoding="utf-8"?>
<calcChain xmlns="http://schemas.openxmlformats.org/spreadsheetml/2006/main">
  <c r="C33" i="67"/>
  <c r="C44" l="1"/>
  <c r="G27" i="3"/>
  <c r="C13" i="67"/>
  <c r="C11"/>
  <c r="J18" i="4" l="1"/>
  <c r="J16"/>
  <c r="J15"/>
  <c r="J19" s="1"/>
  <c r="J8"/>
  <c r="J9" s="1"/>
  <c r="J21" s="1"/>
  <c r="J23" s="1"/>
  <c r="J25" s="1"/>
  <c r="J29" s="1"/>
  <c r="J32" s="1"/>
  <c r="J34" s="1"/>
  <c r="M41" i="3"/>
  <c r="M40"/>
  <c r="M39"/>
  <c r="M36"/>
  <c r="M35"/>
  <c r="M21"/>
  <c r="M20"/>
  <c r="M19"/>
  <c r="M18"/>
  <c r="M16"/>
  <c r="M14"/>
  <c r="M9"/>
  <c r="M8"/>
  <c r="M44"/>
  <c r="M22"/>
  <c r="H19"/>
  <c r="H18"/>
  <c r="H44"/>
  <c r="H22"/>
  <c r="F15" i="4"/>
  <c r="A2" i="66" l="1"/>
  <c r="D39" i="67" l="1"/>
  <c r="H21" i="3" s="1"/>
  <c r="C39" i="67"/>
  <c r="G21" i="3" s="1"/>
  <c r="F35" i="100"/>
  <c r="F82"/>
  <c r="G14" i="3"/>
  <c r="I28" i="75"/>
  <c r="J28" s="1"/>
  <c r="K17" i="3" l="1"/>
  <c r="K15"/>
  <c r="K13"/>
  <c r="K38"/>
  <c r="K37"/>
  <c r="K34"/>
  <c r="K33"/>
  <c r="K32"/>
  <c r="K31"/>
  <c r="K30"/>
  <c r="K29"/>
  <c r="K28"/>
  <c r="K27"/>
  <c r="B1" i="4" l="1"/>
  <c r="K14" i="3"/>
  <c r="C8" i="67" l="1"/>
  <c r="C29"/>
  <c r="G19" i="3" s="1"/>
  <c r="G27" i="75"/>
  <c r="C107" i="67"/>
  <c r="C91"/>
  <c r="E16" i="4" s="1"/>
  <c r="D45" i="67"/>
  <c r="B10" i="99" l="1"/>
  <c r="E18" i="4"/>
  <c r="C85" i="67"/>
  <c r="E15" i="4" s="1"/>
  <c r="C78" i="67"/>
  <c r="E8" i="4" s="1"/>
  <c r="E9" s="1"/>
  <c r="C71" i="67"/>
  <c r="G41" i="3" s="1"/>
  <c r="B50" i="99" s="1"/>
  <c r="C63" i="67"/>
  <c r="G40" i="3" s="1"/>
  <c r="C57" i="67"/>
  <c r="C51"/>
  <c r="G36" i="3" s="1"/>
  <c r="C45" i="67"/>
  <c r="G35" i="3" s="1"/>
  <c r="C34" i="67"/>
  <c r="G20" i="3" s="1"/>
  <c r="C24" i="67"/>
  <c r="G18" i="3" s="1"/>
  <c r="C19" i="67"/>
  <c r="G16" i="3" s="1"/>
  <c r="E19" i="4" l="1"/>
  <c r="E21" s="1"/>
  <c r="E23" s="1"/>
  <c r="E25" s="1"/>
  <c r="E29" s="1"/>
  <c r="E66" i="67"/>
  <c r="C51" i="99"/>
  <c r="C45"/>
  <c r="C37"/>
  <c r="B8" l="1"/>
  <c r="E32" i="4"/>
  <c r="E34" s="1"/>
  <c r="D27" i="99"/>
  <c r="E34" i="67" l="1"/>
  <c r="E29"/>
  <c r="E19"/>
  <c r="I16" i="3" s="1"/>
  <c r="D19" i="67"/>
  <c r="H16" i="3" s="1"/>
  <c r="E58" i="67"/>
  <c r="E41"/>
  <c r="I35" i="3" s="1"/>
  <c r="E47" i="67"/>
  <c r="I36" i="3" s="1"/>
  <c r="D51" i="67"/>
  <c r="H36" i="3" s="1"/>
  <c r="K36" s="1"/>
  <c r="I20" i="75"/>
  <c r="I18"/>
  <c r="I16"/>
  <c r="I14"/>
  <c r="I12"/>
  <c r="I10"/>
  <c r="F14" i="4"/>
  <c r="G32"/>
  <c r="G34" s="1"/>
  <c r="G9"/>
  <c r="G19"/>
  <c r="B42" i="99" l="1"/>
  <c r="K16" i="3"/>
  <c r="D107" i="67"/>
  <c r="F18" i="4" s="1"/>
  <c r="D85" i="67"/>
  <c r="E81"/>
  <c r="H35" i="3"/>
  <c r="I19"/>
  <c r="I18"/>
  <c r="D24" i="67"/>
  <c r="E13"/>
  <c r="K18" i="3" l="1"/>
  <c r="B17" i="99"/>
  <c r="B44"/>
  <c r="B45" s="1"/>
  <c r="K35" i="3"/>
  <c r="D8" i="67"/>
  <c r="E8"/>
  <c r="E14" s="1"/>
  <c r="I9" i="3" s="1"/>
  <c r="E87" i="67" l="1"/>
  <c r="E74"/>
  <c r="E53"/>
  <c r="D29" l="1"/>
  <c r="K19" i="3" s="1"/>
  <c r="D63" i="67"/>
  <c r="H40" i="3" s="1"/>
  <c r="O30"/>
  <c r="B14" i="99" l="1"/>
  <c r="K40" i="3"/>
  <c r="E67" i="67"/>
  <c r="E59"/>
  <c r="I40" i="3" s="1"/>
  <c r="K43" l="1"/>
  <c r="C10" i="99" l="1"/>
  <c r="I12" i="90" l="1"/>
  <c r="D78" i="67" l="1"/>
  <c r="D71"/>
  <c r="H41" i="3" s="1"/>
  <c r="K41" s="1"/>
  <c r="D34" i="67"/>
  <c r="H20" i="3" s="1"/>
  <c r="K20" s="1"/>
  <c r="D57" i="67"/>
  <c r="H39" i="3" s="1"/>
  <c r="G39" l="1"/>
  <c r="K39" s="1"/>
  <c r="F8" i="4"/>
  <c r="F9" s="1"/>
  <c r="B49" i="99"/>
  <c r="B51" s="1"/>
  <c r="B19"/>
  <c r="B27" s="1"/>
  <c r="B47" s="1"/>
  <c r="F19" i="4"/>
  <c r="F21" l="1"/>
  <c r="F23" s="1"/>
  <c r="F25" s="1"/>
  <c r="A237" i="89"/>
  <c r="F27" i="75"/>
  <c r="I27" s="1"/>
  <c r="H8" i="4"/>
  <c r="B73" i="69"/>
  <c r="B30"/>
  <c r="B35"/>
  <c r="B37" s="1"/>
  <c r="F56" i="67"/>
  <c r="J41" i="3" s="1"/>
  <c r="F47" i="67"/>
  <c r="J40" i="3" s="1"/>
  <c r="A232" i="89"/>
  <c r="H236"/>
  <c r="F239"/>
  <c r="F236"/>
  <c r="F235"/>
  <c r="F229"/>
  <c r="A240"/>
  <c r="A239"/>
  <c r="A236"/>
  <c r="A235"/>
  <c r="A231"/>
  <c r="A230"/>
  <c r="A229"/>
  <c r="F8" i="67"/>
  <c r="F240" i="89"/>
  <c r="D23" i="66"/>
  <c r="B23"/>
  <c r="E20"/>
  <c r="E23" s="1"/>
  <c r="E29" s="1"/>
  <c r="C20"/>
  <c r="C23" s="1"/>
  <c r="C29" s="1"/>
  <c r="J21" i="3"/>
  <c r="F91" i="67"/>
  <c r="H18" i="4" s="1"/>
  <c r="H16"/>
  <c r="F74" i="67"/>
  <c r="H15" i="4" s="1"/>
  <c r="H14"/>
  <c r="F63" i="67"/>
  <c r="J43" i="3" s="1"/>
  <c r="J39"/>
  <c r="F32" i="67"/>
  <c r="J20" i="3" s="1"/>
  <c r="F25" i="67"/>
  <c r="J19" i="3" s="1"/>
  <c r="J16"/>
  <c r="H36" i="98"/>
  <c r="H35"/>
  <c r="H28"/>
  <c r="H27"/>
  <c r="H26"/>
  <c r="H25"/>
  <c r="H24"/>
  <c r="H23"/>
  <c r="H22"/>
  <c r="H21"/>
  <c r="H20"/>
  <c r="H19"/>
  <c r="H18"/>
  <c r="H17"/>
  <c r="H16"/>
  <c r="H15"/>
  <c r="H14"/>
  <c r="H13"/>
  <c r="H12"/>
  <c r="H11"/>
  <c r="H10"/>
  <c r="H9"/>
  <c r="H8"/>
  <c r="H7"/>
  <c r="H6"/>
  <c r="F36" i="67"/>
  <c r="J35" i="3" s="1"/>
  <c r="B27" i="75"/>
  <c r="E25"/>
  <c r="B62" i="69"/>
  <c r="I25" i="75"/>
  <c r="J12" i="90"/>
  <c r="I11"/>
  <c r="J11" s="1"/>
  <c r="I10"/>
  <c r="J10" s="1"/>
  <c r="I9"/>
  <c r="J9" s="1"/>
  <c r="I8"/>
  <c r="J8" s="1"/>
  <c r="E20" i="75"/>
  <c r="E18"/>
  <c r="E16"/>
  <c r="E13" i="66"/>
  <c r="E14" s="1"/>
  <c r="E11"/>
  <c r="B95" i="69"/>
  <c r="B84"/>
  <c r="B47"/>
  <c r="B53"/>
  <c r="C11" i="66"/>
  <c r="C13" s="1"/>
  <c r="C14" s="1"/>
  <c r="H8" i="3" s="1"/>
  <c r="G8" s="1"/>
  <c r="B13" i="66"/>
  <c r="C9"/>
  <c r="H14" i="90"/>
  <c r="G14"/>
  <c r="F14"/>
  <c r="E14"/>
  <c r="E14" i="75"/>
  <c r="E12"/>
  <c r="E10"/>
  <c r="E9" i="66"/>
  <c r="I7" i="90"/>
  <c r="A1" i="66"/>
  <c r="A1" i="67" s="1"/>
  <c r="A1" i="75" s="1"/>
  <c r="A1" i="69" s="1"/>
  <c r="A1" i="90" s="1"/>
  <c r="H28" i="4"/>
  <c r="H181" i="89"/>
  <c r="G181"/>
  <c r="H177"/>
  <c r="H185" s="1"/>
  <c r="G177"/>
  <c r="G185" s="1"/>
  <c r="H171"/>
  <c r="G171"/>
  <c r="H164"/>
  <c r="G164"/>
  <c r="H7" i="4"/>
  <c r="D27" i="75"/>
  <c r="C27"/>
  <c r="F13" i="67"/>
  <c r="F29" i="4" l="1"/>
  <c r="D11" i="67" s="1"/>
  <c r="K10" i="75"/>
  <c r="J10"/>
  <c r="J14"/>
  <c r="K14"/>
  <c r="K16"/>
  <c r="J16"/>
  <c r="K20"/>
  <c r="J20"/>
  <c r="K25"/>
  <c r="I28" i="3" s="1"/>
  <c r="J27" i="75"/>
  <c r="J18"/>
  <c r="K18"/>
  <c r="C8" i="99"/>
  <c r="C27" s="1"/>
  <c r="C47" s="1"/>
  <c r="D13" i="67"/>
  <c r="H9" i="4"/>
  <c r="K12" i="75"/>
  <c r="J12"/>
  <c r="J8" i="3"/>
  <c r="I8"/>
  <c r="I22" s="1"/>
  <c r="H38" i="98"/>
  <c r="I14" i="90"/>
  <c r="E8" i="96" s="1"/>
  <c r="J7" i="90"/>
  <c r="J14" s="1"/>
  <c r="H29" i="98"/>
  <c r="H40" s="1"/>
  <c r="H19" i="4"/>
  <c r="F14" i="67"/>
  <c r="J9" i="3" s="1"/>
  <c r="J22" s="1"/>
  <c r="E27" i="75"/>
  <c r="A1" i="96"/>
  <c r="A1" i="99"/>
  <c r="J44" i="3"/>
  <c r="F32" i="4" l="1"/>
  <c r="F34" s="1"/>
  <c r="C10" i="67"/>
  <c r="C14" s="1"/>
  <c r="D14"/>
  <c r="H9" i="3" s="1"/>
  <c r="K22" i="75"/>
  <c r="J22"/>
  <c r="H21" i="4"/>
  <c r="H23" s="1"/>
  <c r="H25" s="1"/>
  <c r="H29" s="1"/>
  <c r="H32" s="1"/>
  <c r="G44" i="3"/>
  <c r="J45"/>
  <c r="E6" i="96"/>
  <c r="G22" i="3" l="1"/>
  <c r="G45" s="1"/>
  <c r="G9"/>
  <c r="I27"/>
  <c r="K27" i="75"/>
  <c r="H34" i="4"/>
  <c r="H186" i="89"/>
  <c r="H189" s="1"/>
  <c r="H190" s="1"/>
  <c r="E4" i="96"/>
  <c r="K45" i="3" l="1"/>
  <c r="L9"/>
  <c r="K9"/>
  <c r="K44"/>
  <c r="K8"/>
  <c r="I44"/>
  <c r="E18" i="96"/>
  <c r="E10"/>
  <c r="E12" s="1"/>
  <c r="E14" s="1"/>
  <c r="G186" i="89"/>
  <c r="G189" s="1"/>
  <c r="G190" s="1"/>
  <c r="E21" i="96" l="1"/>
  <c r="E19"/>
</calcChain>
</file>

<file path=xl/comments1.xml><?xml version="1.0" encoding="utf-8"?>
<comments xmlns="http://schemas.openxmlformats.org/spreadsheetml/2006/main">
  <authors>
    <author>Manish.J</author>
  </authors>
  <commentList>
    <comment ref="F8" authorId="0">
      <text>
        <r>
          <rPr>
            <b/>
            <sz val="9"/>
            <color indexed="81"/>
            <rFont val="Tahoma"/>
            <family val="2"/>
          </rPr>
          <t>Manish.J:</t>
        </r>
        <r>
          <rPr>
            <sz val="9"/>
            <color indexed="81"/>
            <rFont val="Tahoma"/>
            <family val="2"/>
          </rPr>
          <t xml:space="preserve">
28500+274000=30250007.11.11+17.11.11
1807+1820
</t>
        </r>
      </text>
    </comment>
    <comment ref="F14" authorId="0">
      <text>
        <r>
          <rPr>
            <b/>
            <sz val="9"/>
            <color indexed="81"/>
            <rFont val="Tahoma"/>
            <family val="2"/>
          </rPr>
          <t>Manish.J:</t>
        </r>
        <r>
          <rPr>
            <sz val="9"/>
            <color indexed="81"/>
            <rFont val="Tahoma"/>
            <family val="2"/>
          </rPr>
          <t xml:space="preserve">
14136+24500=38636
Bill=1612+1624
Dt.09.04.11+18.04.11</t>
        </r>
      </text>
    </comment>
  </commentList>
</comments>
</file>

<file path=xl/sharedStrings.xml><?xml version="1.0" encoding="utf-8"?>
<sst xmlns="http://schemas.openxmlformats.org/spreadsheetml/2006/main" count="736" uniqueCount="496">
  <si>
    <t>A</t>
  </si>
  <si>
    <t>EQUITY AND LIABILITIES</t>
  </si>
  <si>
    <t>Shareholders’ funds</t>
  </si>
  <si>
    <t xml:space="preserve">(a) Share capital </t>
  </si>
  <si>
    <t>(b) Reserves and surplus</t>
  </si>
  <si>
    <t>(c) Money received against share warrants</t>
  </si>
  <si>
    <t>Share application money pending allotment</t>
  </si>
  <si>
    <t>Non-current liabilities</t>
  </si>
  <si>
    <t>(a) Long-term borrowings</t>
  </si>
  <si>
    <t>(d) Long-term provisions</t>
  </si>
  <si>
    <t>Current liabilities</t>
  </si>
  <si>
    <t>(a) Short-term borrowings</t>
  </si>
  <si>
    <t>(b) Trade payables</t>
  </si>
  <si>
    <t>(c) Other current liabilities</t>
  </si>
  <si>
    <t>(d) Short-term provisions</t>
  </si>
  <si>
    <t>TOTAL</t>
  </si>
  <si>
    <t>B</t>
  </si>
  <si>
    <t>ASSETS</t>
  </si>
  <si>
    <t>Non-current assets</t>
  </si>
  <si>
    <t>(a) Fixed assets</t>
  </si>
  <si>
    <t>(i) Tangible assets</t>
  </si>
  <si>
    <t>(ii) Intangible assets</t>
  </si>
  <si>
    <t>(iii) Capital work-in-progress</t>
  </si>
  <si>
    <t>(iv) Intangible assets under development</t>
  </si>
  <si>
    <t>(v) Fixed assets held for sale</t>
  </si>
  <si>
    <t>(b) Non-current investments</t>
  </si>
  <si>
    <t>(d) Long-term loans and advances</t>
  </si>
  <si>
    <t>(e) Other non-current assets</t>
  </si>
  <si>
    <t>Current assets</t>
  </si>
  <si>
    <t>(a) Current investments</t>
  </si>
  <si>
    <t>(b) Inventories</t>
  </si>
  <si>
    <t>(c) Trade receivables</t>
  </si>
  <si>
    <t>(e) Short-term loans and advances</t>
  </si>
  <si>
    <t>(f) Other current assets</t>
  </si>
  <si>
    <t xml:space="preserve">In terms of our report attached. </t>
  </si>
  <si>
    <t xml:space="preserve">For and on behalf of the Board of Directors </t>
  </si>
  <si>
    <t>Chartered Accountants</t>
  </si>
  <si>
    <t>Particulars</t>
  </si>
  <si>
    <t>AS 9.10</t>
  </si>
  <si>
    <t>Less: Excise duty</t>
  </si>
  <si>
    <t>Other income</t>
  </si>
  <si>
    <t>Total revenue (1+2)</t>
  </si>
  <si>
    <t>Expenses</t>
  </si>
  <si>
    <t>(b) Purchases of stock-in-trade</t>
  </si>
  <si>
    <t>(c) Changes in inventories of finished goods, work-in-progress and stock-in-trade</t>
  </si>
  <si>
    <t>(d) Employee benefits expense</t>
  </si>
  <si>
    <t>(e) Finance costs</t>
  </si>
  <si>
    <t>(f) Depreciation and amortisation expense</t>
  </si>
  <si>
    <t>(g) Other expenses</t>
  </si>
  <si>
    <t>Total expenses</t>
  </si>
  <si>
    <t>Exceptional items</t>
  </si>
  <si>
    <t>Extraordinary items</t>
  </si>
  <si>
    <t>Tax expense:</t>
  </si>
  <si>
    <t>GN 9.8.2</t>
  </si>
  <si>
    <t>(a) Basic</t>
  </si>
  <si>
    <t>AS 20.50</t>
  </si>
  <si>
    <t>(b) Diluted</t>
  </si>
  <si>
    <t>Total</t>
  </si>
  <si>
    <t>Investments</t>
  </si>
  <si>
    <t>Leases</t>
  </si>
  <si>
    <t>(a) Authorised</t>
  </si>
  <si>
    <t>(c) Subscribed and fully paid up</t>
  </si>
  <si>
    <t>Gross block</t>
  </si>
  <si>
    <t>Date</t>
  </si>
  <si>
    <t>Amount</t>
  </si>
  <si>
    <t>(a) Cash on hand</t>
  </si>
  <si>
    <t xml:space="preserve">Total </t>
  </si>
  <si>
    <t>Number of shares</t>
  </si>
  <si>
    <t>(i) Continuing operations</t>
  </si>
  <si>
    <t>(d) Cash and cash equivalents</t>
  </si>
  <si>
    <t>Profit / (Loss) before exceptional and extraordinary items and tax (3 - 4)</t>
  </si>
  <si>
    <t xml:space="preserve">(c) Other long-term liabilities </t>
  </si>
  <si>
    <t>(b) Deferred tax liabilities (net)</t>
  </si>
  <si>
    <t>(c) Deferred tax assets (net)</t>
  </si>
  <si>
    <t>Revenue from operations (gross)</t>
  </si>
  <si>
    <t>Revenue from operations (net)</t>
  </si>
  <si>
    <t>AS 20.8
AS 20.9
GN 9.11</t>
  </si>
  <si>
    <t>PARTICULAR</t>
  </si>
  <si>
    <t>AS AT 31.3.2012</t>
  </si>
  <si>
    <t>Trade payable</t>
  </si>
  <si>
    <t>Trade Payable</t>
  </si>
  <si>
    <t>Furniture and Fixture</t>
  </si>
  <si>
    <t>Office Equipment</t>
  </si>
  <si>
    <t>Depreciation</t>
  </si>
  <si>
    <t>Net Block</t>
  </si>
  <si>
    <t>Rate</t>
  </si>
  <si>
    <t>Qty</t>
  </si>
  <si>
    <t>Total Value</t>
  </si>
  <si>
    <t>Trade Receivable</t>
  </si>
  <si>
    <t>Salary</t>
  </si>
  <si>
    <t>Total(10)</t>
  </si>
  <si>
    <t>Place : Mumbai</t>
  </si>
  <si>
    <t>Director</t>
  </si>
  <si>
    <r>
      <t xml:space="preserve">Ref No.
</t>
    </r>
    <r>
      <rPr>
        <sz val="10"/>
        <rFont val="Times New Roman"/>
        <family val="1"/>
      </rPr>
      <t>GI 3
GN 6.10</t>
    </r>
  </si>
  <si>
    <t>Tangible assets:-</t>
  </si>
  <si>
    <t>Additions/Adustment during the period</t>
  </si>
  <si>
    <t>For the period</t>
  </si>
  <si>
    <t>Additions/ Adustment during the period</t>
  </si>
  <si>
    <t>Deductions/ Retirement during the period</t>
  </si>
  <si>
    <t>Previous Year</t>
  </si>
  <si>
    <t>(b) Balances with banks</t>
  </si>
  <si>
    <t>Conveyance</t>
  </si>
  <si>
    <t>Electricity Charges</t>
  </si>
  <si>
    <t>Basis of Accounting</t>
  </si>
  <si>
    <t xml:space="preserve">Use of Estimates </t>
  </si>
  <si>
    <t>The preparation and presentation of financial statements in conformity with the generally accepted accounting principles requires the management to make estimates and assumptions considered in the reported amounts of assets and liabilities (including contingent liabilities) as of the date of the financial statement and the reported revenues and expenses for the reporting year. Difference between the actual result and estimates are recognized in the period in which the results are known/materialized.</t>
  </si>
  <si>
    <t>Revenue Recognition</t>
  </si>
  <si>
    <t>Fixed Assets</t>
  </si>
  <si>
    <t>Lease rentals on assets taken/given on operating lease are charged /credited to the Profit &amp; Loss Account in accordance with Accounting Standard 19 – Leases – notified by The Companies (Accounting Standard) Rules, 2006.
Assets taken on finance lease have been capitalised in accordance with AS-19 notified by The Companies (Accounting Standard) Rules, 2006.</t>
  </si>
  <si>
    <t>Provisions, Contingent Liabilities and Contingent Assets</t>
  </si>
  <si>
    <t>Provisions are recognised only when there is a present obligation as a result of past events and when a reliable estimate of the amount of obligation can be made. Contingent liability is disclosed for (i) Possible obligations which will be confirmed only by future events not wholly within the control of the Company or (ii) Present obligations arising from past events where it is not probable that an outflow of resources will be required to settle the obligation or a reliable estimate of the amount of the obligation can not be made. Contingent Assets are not recognised in the financial statements since this may result in the recognition of income that may never be realised.</t>
  </si>
  <si>
    <t>Impairment of Assets</t>
  </si>
  <si>
    <t>The Company assesses at each Balance Sheet date whether there is any indication that an asset may be impaired. If any such indication exists ,the Company estimates the recoverable amount of the assets. If such recoverable amount of the asset or the recoverable amount of the cash generating unit to which the asset belongs is less than its carrying amount, the carrying amount is reduced to its recoverable amount. The reduction is treated as an impairment loss and is recognised in the Profit and Loss Account. If at the Balance Sheet date there is an indication that if a previously assessed impairment loss no longer exists, the recoverable amount is reassessed and the asset is reflected at the recoverable amount.</t>
  </si>
  <si>
    <t>Contingent Liabilities:</t>
  </si>
  <si>
    <t>There are no Contingent Liability as on the Balance sheet date hence no discloure made.</t>
  </si>
  <si>
    <t>As At</t>
  </si>
  <si>
    <t>As per the best estimate of the management, no provision is required to be made as per Accounting Standard (AS-29) Provisions, Contingent Liabilities and Contingent Assets notified by The Companies (Accounting Standard) Rules, 2006, in respect of present obligation as a result of past event that could lead to probable outflow of resources, which would be required to settle the obligation.</t>
  </si>
  <si>
    <t>Expenditure in Foreign Currency:</t>
  </si>
  <si>
    <t>Earnings in Foreign Exchange:</t>
  </si>
  <si>
    <t xml:space="preserve">Rs. </t>
  </si>
  <si>
    <t>FOB value of Exports</t>
  </si>
  <si>
    <t>Nil</t>
  </si>
  <si>
    <t>Payment to Directors under section 198 of the Companies Act, 1956:</t>
  </si>
  <si>
    <t>Note : The above remuneration adheres to Section II of Part II of Schedule XIII of the Companies Act, 1956.</t>
  </si>
  <si>
    <t>Payment to Auditors</t>
  </si>
  <si>
    <t>Audit Fees</t>
  </si>
  <si>
    <t>Tax Audit Fees</t>
  </si>
  <si>
    <t>Income Tax Matter</t>
  </si>
  <si>
    <t>Earning Per Share</t>
  </si>
  <si>
    <t>Net Profit after tax as per Profit &amp; Loss Account   attributable to Equity Shareholders</t>
  </si>
  <si>
    <t>Basic &amp; Diluted Earning per Share (Rs.)</t>
  </si>
  <si>
    <t>Basic &amp; Diluted Earning before exceptional items per Share (Rs.)</t>
  </si>
  <si>
    <t>Face Value per Equity Share</t>
  </si>
  <si>
    <t>The Company is a Small and Medium Size Company (SMC) as defined in the General Instruction in respect of Accounting Standard notified under the Companies Act, 1956. Accordingly, the Company has complied with the Accounting Standards as applicable to Small and Medium Sized enterprises.</t>
  </si>
  <si>
    <t>In respect of amounts as mentioned under Section 205C of the Companies Act, 1956, there were no dues required to be credited to the Investor Education and Protection Fund as on March 31, 2008.</t>
  </si>
  <si>
    <t>No borrowing costs have been capitalised during the year.</t>
  </si>
  <si>
    <t xml:space="preserve">The company has not received any intimation from the suppliers regarding status under Micro, Small and Medium Enterprises Development Act, 2006 (the act) and hence the disclosure regarding : </t>
  </si>
  <si>
    <t>a)   Amount due and outstanding to Suppliers as at the end of the accounting year;</t>
  </si>
  <si>
    <t>b)   Interest paid during the year;</t>
  </si>
  <si>
    <t>c)   Interest payable at the end of the accounting year;</t>
  </si>
  <si>
    <t>The above information regarding Micro, Small and Medium Enterprises has been determined to the extent such parties have been identified on the basis of information available with the Company. This has been relied upon by the auditors.</t>
  </si>
  <si>
    <t>Earnings Per Share</t>
  </si>
  <si>
    <t>The Company reports basic and deluted Earnings per share in accordance with Accounting Standard 20 on Earnings per Share.Basic EPS is computed by dividing the net profit or loss for the year by weighted average number of equity shares outstanding during the year.Diluted EPS is computed by dividing the net profit or loss for the year by the weighted average number of euity shares,except where the results are anti-dilutive.</t>
  </si>
  <si>
    <t>Description</t>
  </si>
  <si>
    <t>C I F Value of Imported Goods</t>
  </si>
  <si>
    <t>(in Lacs)</t>
  </si>
  <si>
    <t>Travelling Expenses</t>
  </si>
  <si>
    <t>Balance of Sundry Debtors,Unsecured Loan,loan and advances given/ taken and Creditors,Application Money are subject to confirmation/reconciliation and adjustment,if any.</t>
  </si>
  <si>
    <t>In the opinion of the Management,the Current Assets,Loans and advances have a value on realization in the ordinary course of business,at least equal to the amount at which they are state in the balance sheet.The provision for all known liabilities is adequate and not in excess of what is required.</t>
  </si>
  <si>
    <t>Notes No.</t>
  </si>
  <si>
    <t xml:space="preserve">(b) Issued </t>
  </si>
  <si>
    <t>Edesk Services Limited</t>
  </si>
  <si>
    <t>Innovamedia Publication Limited</t>
  </si>
  <si>
    <t>Other Liabilities</t>
  </si>
  <si>
    <t>Staff Welfare</t>
  </si>
  <si>
    <t>Bank Charges</t>
  </si>
  <si>
    <t>For G.C.Patel &amp; Co.</t>
  </si>
  <si>
    <t>Depreciation As per Income Tax Act</t>
  </si>
  <si>
    <t xml:space="preserve">Sl.No. </t>
  </si>
  <si>
    <t>PARTICULARS</t>
  </si>
  <si>
    <t>DEP. RATE</t>
  </si>
  <si>
    <t>OPENING WDV</t>
  </si>
  <si>
    <t>SOLD DURING THE YEAR</t>
  </si>
  <si>
    <t>DEPRECIATION</t>
  </si>
  <si>
    <t>CLOSING WDV</t>
  </si>
  <si>
    <t>Furniture &amp; Fixture</t>
  </si>
  <si>
    <t>Plant &amp; Machinery</t>
  </si>
  <si>
    <t>Salary Payable</t>
  </si>
  <si>
    <t>Balance with banks in current account</t>
  </si>
  <si>
    <t>Axis Bank Limited</t>
  </si>
  <si>
    <t>Balance With government authorities</t>
  </si>
  <si>
    <t>Other Loans and Advance</t>
  </si>
  <si>
    <t>The accounts have been prepared under the historical cost on an accrual basis as a going concern. Revenue recognition and expenses incurred are accounted on accrual basis and applicable mandatory standards and in accordance with the requirements of the Companies Act, 1956.</t>
  </si>
  <si>
    <t>Sales:</t>
  </si>
  <si>
    <t>Dividend and Interest</t>
  </si>
  <si>
    <t>Dividend income from investments is recognized when right to receive to payment is established. Interest income is accounted on its accrual on a time proportion.</t>
  </si>
  <si>
    <t>Employees Remuneration</t>
  </si>
  <si>
    <t>The Company's contributions to the Provident Fund are charged to Profit &amp; Loss for the period.</t>
  </si>
  <si>
    <t>Depreciation:</t>
  </si>
  <si>
    <t xml:space="preserve"> ii) Goodwill is amortized over its estimated useful life commencing from the year in which it is determined</t>
  </si>
  <si>
    <t>Fixed Assets are stated at cost of acquisition or construction, less accumulated depreciation. All costs relating to the acquisition and installation of fixed assets are capitalized and include financing costs relating to the borrowed funds attributable to construction or acquisition of fixed assets up to the date the assets are put to use.</t>
  </si>
  <si>
    <t>Inventories:</t>
  </si>
  <si>
    <t xml:space="preserve">   i) Finished Goods :  At lower of cost or estimated net realizable value.</t>
  </si>
  <si>
    <t xml:space="preserve">  iii) Raw materials are valued at cost.</t>
  </si>
  <si>
    <t>Foreign Currency Transaction:</t>
  </si>
  <si>
    <t>Income Tax:</t>
  </si>
  <si>
    <t>Deffered Tax Assets &amp; Liabilities:</t>
  </si>
  <si>
    <t>Deferred Tax assets or liability for timing difference between the profits per financial statements and the profit offered for income tax, based on tax rates that have been enacted or substantively enacted as at the Balance sheet date. Deferred tax assets are recognized only if there is reasonable certainty that sufficient future taxable income will be available, against which it can be realized. The carrying amount of deferred tax assets is reviewed at each Balance Sheet Date and reduced if sufficient taxable profits are not like to be available to realize all or part of the deferred tax assets.</t>
  </si>
  <si>
    <t>Prior Period Expenses/Income:</t>
  </si>
  <si>
    <t>Atcomaart Services Limited</t>
  </si>
  <si>
    <t xml:space="preserve">(a) Security deposits </t>
  </si>
  <si>
    <t>AMOUNT</t>
  </si>
  <si>
    <t>Bank Interest</t>
  </si>
  <si>
    <t>Raw Material Consumed</t>
  </si>
  <si>
    <t>Salaries,Wages and allowance</t>
  </si>
  <si>
    <t>Fees &amp; Taxes</t>
  </si>
  <si>
    <t>Printing &amp; Stationery</t>
  </si>
  <si>
    <t>Telephone Expenses</t>
  </si>
  <si>
    <t>Priliminary Expenses written off</t>
  </si>
  <si>
    <t>Goodwill</t>
  </si>
  <si>
    <t>Borewell</t>
  </si>
  <si>
    <t>Service Equipment</t>
  </si>
  <si>
    <t>Elect Installation</t>
  </si>
  <si>
    <t>Courier Charges</t>
  </si>
  <si>
    <t>Advertisement Expenses</t>
  </si>
  <si>
    <t>Sundry Balance Written off</t>
  </si>
  <si>
    <t>Water Charges</t>
  </si>
  <si>
    <t>CST Payable</t>
  </si>
  <si>
    <t>VAT Receivable</t>
  </si>
  <si>
    <t>Bhakti Pack Plast</t>
  </si>
  <si>
    <t>Hindustan Adhesives Limited</t>
  </si>
  <si>
    <t>Kalash Packaging</t>
  </si>
  <si>
    <t>Advance from Customers</t>
  </si>
  <si>
    <t>Excise</t>
  </si>
  <si>
    <t>Assets Resolutions Services P.Ltd</t>
  </si>
  <si>
    <t>Vaarad Ventures Limited</t>
  </si>
  <si>
    <t>Parle International</t>
  </si>
  <si>
    <t>NPBT</t>
  </si>
  <si>
    <t>Add:-</t>
  </si>
  <si>
    <t>Dep.as per Co.act</t>
  </si>
  <si>
    <t>Less:-</t>
  </si>
  <si>
    <t>Dep.as per I.T.</t>
  </si>
  <si>
    <t>Finished Goods</t>
  </si>
  <si>
    <t>Raw Materials</t>
  </si>
  <si>
    <t>Hdfc Bank Limited</t>
  </si>
  <si>
    <t>Icici Bank(4831)</t>
  </si>
  <si>
    <t>Icici Bank(2437)</t>
  </si>
  <si>
    <t>Idbi Limtied</t>
  </si>
  <si>
    <t>Vaibhav Acqua Fresh Ltd</t>
  </si>
  <si>
    <t>Intangible Assets :-</t>
  </si>
  <si>
    <t>Sanjay Nimbalkar</t>
  </si>
  <si>
    <t>Taxable Income</t>
  </si>
  <si>
    <t>Previous year loss ajusted</t>
  </si>
  <si>
    <t>Balance to be caaried forward</t>
  </si>
  <si>
    <t>SR.No</t>
  </si>
  <si>
    <t>Name of Party</t>
  </si>
  <si>
    <t>Bill No</t>
  </si>
  <si>
    <t>Closing Stock</t>
  </si>
  <si>
    <t>PET Preform</t>
  </si>
  <si>
    <t>Dhariwal Industries Limited</t>
  </si>
  <si>
    <t>07.03.12</t>
  </si>
  <si>
    <t>HDPF Caps</t>
  </si>
  <si>
    <t>Hitesh Plastics Pvt. Ltd</t>
  </si>
  <si>
    <t>13.03.12</t>
  </si>
  <si>
    <t>Labels</t>
  </si>
  <si>
    <t>1807/1820</t>
  </si>
  <si>
    <t>(07.11.11)/(17.11.11)</t>
  </si>
  <si>
    <t>Neck Sleeves</t>
  </si>
  <si>
    <t>10.03.12</t>
  </si>
  <si>
    <t>Corrugated Boxes</t>
  </si>
  <si>
    <t>31.03.12</t>
  </si>
  <si>
    <t>Bopp Tape (rolls) nos.</t>
  </si>
  <si>
    <t>01.03.12</t>
  </si>
  <si>
    <t>LDPE Caps</t>
  </si>
  <si>
    <t>Navraj Enterprise</t>
  </si>
  <si>
    <t>29.11.11</t>
  </si>
  <si>
    <t>Label</t>
  </si>
  <si>
    <t>17.11.11</t>
  </si>
  <si>
    <t>Cap Sleeves</t>
  </si>
  <si>
    <t>18.04.11</t>
  </si>
  <si>
    <t>Printing Ink Bottle nos</t>
  </si>
  <si>
    <t>Top - Up Bottle nos.</t>
  </si>
  <si>
    <t>Wash-Down Bottle nos.</t>
  </si>
  <si>
    <t>Sodium Bi-Carbonate I.P Kg</t>
  </si>
  <si>
    <t>Potasium Bi-Carbonate I.P Kg</t>
  </si>
  <si>
    <t>Magenesium Sulphate I.P Kg</t>
  </si>
  <si>
    <t>Calcium Chloride I.P Kg</t>
  </si>
  <si>
    <t>SALT Kg</t>
  </si>
  <si>
    <t>Soad Ash</t>
  </si>
  <si>
    <t>Tri Sodium Phosphate</t>
  </si>
  <si>
    <t>Mono Sodium Glutamate</t>
  </si>
  <si>
    <t>Bleaching Powder</t>
  </si>
  <si>
    <t>Pota Meta Bi Sul(KMS)</t>
  </si>
  <si>
    <t>Coustic Soda Flakes</t>
  </si>
  <si>
    <t>TOTAL(A)</t>
  </si>
  <si>
    <t>Finished Stock Valuation</t>
  </si>
  <si>
    <t>1Ltr Bottle</t>
  </si>
  <si>
    <t>20 Ltr Bottle</t>
  </si>
  <si>
    <t>TOTAL(B)</t>
  </si>
  <si>
    <t>TOTAL(A+B)</t>
  </si>
  <si>
    <t>MAT Calculation</t>
  </si>
  <si>
    <t>MAT @ 18.54%</t>
  </si>
  <si>
    <t>Less:- Book Loss For P.Y.</t>
  </si>
  <si>
    <t>Reconciliation of the number of shares outstanding at the beginning and at the end of the reporting period</t>
  </si>
  <si>
    <t>At the Beginning of period</t>
  </si>
  <si>
    <t>Add:- Issued during the year</t>
  </si>
  <si>
    <t>Less:- Brought Back during the year</t>
  </si>
  <si>
    <t>Outstanding at the end of period</t>
  </si>
  <si>
    <t>Details of each shareholder holding more than 5% shares:</t>
  </si>
  <si>
    <t>Name of Shareholder</t>
  </si>
  <si>
    <t>%</t>
  </si>
  <si>
    <t>Opening Balance of Share Premium</t>
  </si>
  <si>
    <t xml:space="preserve">Add:During the year </t>
  </si>
  <si>
    <t>Closing Balance of Year</t>
  </si>
  <si>
    <t>Opening Balance of Profit &amp; Loss</t>
  </si>
  <si>
    <t>Add/Less:Profit/(Loss) during the year</t>
  </si>
  <si>
    <t>Closing balance of year</t>
  </si>
  <si>
    <t xml:space="preserve">Significant Accounting Policies </t>
  </si>
  <si>
    <t xml:space="preserve"> i) Depreciation is charged on Fixed Assets (other than Goodwill) on Written Down Value and in the manner prescribed in Schedule XIV to the Companies Act, 1956.</t>
  </si>
  <si>
    <t>Pet Perform</t>
  </si>
  <si>
    <t>Units</t>
  </si>
  <si>
    <t>Nos.</t>
  </si>
  <si>
    <t>Caps</t>
  </si>
  <si>
    <t>Box</t>
  </si>
  <si>
    <t>Opening stock of Finished stock</t>
  </si>
  <si>
    <t>1 ltr Bottle</t>
  </si>
  <si>
    <t>Nos</t>
  </si>
  <si>
    <t>Closing Stock of Finished Stock</t>
  </si>
  <si>
    <t>Capacity and Production</t>
  </si>
  <si>
    <t>Licensed Capacity</t>
  </si>
  <si>
    <t>Installed Capacity</t>
  </si>
  <si>
    <t>Actual production</t>
  </si>
  <si>
    <t>Information required under paragraphs 3 and 4 of part II to Schedule VI of the Companies Act, 1956 are stated to the extent applicable to the company.Figures in bracket is showing Previous year Figures</t>
  </si>
  <si>
    <t>Packed Drinking Water</t>
  </si>
  <si>
    <t>Unsecured, considered good</t>
  </si>
  <si>
    <t>Weighted Average number of Equity Shares</t>
  </si>
  <si>
    <t xml:space="preserve">Previous year's figures have been regrouped, whenever necessary. </t>
  </si>
  <si>
    <t>Gulab Bhai</t>
  </si>
  <si>
    <t>Amit Enterprises</t>
  </si>
  <si>
    <t>Balaji Enterprises</t>
  </si>
  <si>
    <t>Mohurddin Distributors</t>
  </si>
  <si>
    <t>Shreyas Distributors</t>
  </si>
  <si>
    <t xml:space="preserve"> Jalaram Distributors</t>
  </si>
  <si>
    <t>Om Sai Enterprises</t>
  </si>
  <si>
    <t>Poonam Distributors</t>
  </si>
  <si>
    <t xml:space="preserve"> Ravi Restaurent</t>
  </si>
  <si>
    <t xml:space="preserve"> Sarfaraj Stores</t>
  </si>
  <si>
    <t xml:space="preserve"> Shri Raj Traders</t>
  </si>
  <si>
    <t>Withholding and other taxes payable</t>
  </si>
  <si>
    <t>GROUPING OF FINANCIAL STATEMENTS</t>
  </si>
  <si>
    <t>FRN:113693W</t>
  </si>
  <si>
    <t>(a) Deferred tax</t>
  </si>
  <si>
    <t>Earnings per share (of  Rs.2/- each)</t>
  </si>
  <si>
    <t>Note No. "2":- SHARE CAPITAL</t>
  </si>
  <si>
    <t>Note No. "3":- RESERVES AND SURPLUS</t>
  </si>
  <si>
    <t xml:space="preserve">Trade receivables outstanding for a period exceeding six months from the date they were due for payment </t>
  </si>
  <si>
    <t>The company is manufacturing of  drinking water  hence there are no separate reportable primary and secondary segments and all the traded products by the company are considered to have been representing as single reportable segment.The requirements of Accounting Standard 17 with regard to disclosure of segmental results are therefore considered not applicable to the company.</t>
  </si>
  <si>
    <t>Anilkumar Singh</t>
  </si>
  <si>
    <t>CASH FLOW FROM OPERATING ACTIVITIES</t>
  </si>
  <si>
    <t>Profit Before Tax</t>
  </si>
  <si>
    <t xml:space="preserve">Adjustments </t>
  </si>
  <si>
    <t>Changes in assets and liabilities</t>
  </si>
  <si>
    <t>Inventories</t>
  </si>
  <si>
    <t>Trade &amp; other Receivables</t>
  </si>
  <si>
    <t>Trade payable &amp; Provisions</t>
  </si>
  <si>
    <t>Other Current Assets</t>
  </si>
  <si>
    <t>Extra ordinary Items</t>
  </si>
  <si>
    <t>Prior Years Expenses Written off</t>
  </si>
  <si>
    <t>Taxation for the year</t>
  </si>
  <si>
    <t>Income tax  and Deffered Tax</t>
  </si>
  <si>
    <t>Net Cash Generated from Operating Activities(A)</t>
  </si>
  <si>
    <t>CASH FLOW FROM INVESTING ACTIVITIES</t>
  </si>
  <si>
    <t>Purchase of Fixed Assets</t>
  </si>
  <si>
    <t>Capital WIP Tranferred</t>
  </si>
  <si>
    <t>Sale of Fixed Assets</t>
  </si>
  <si>
    <t>Investment in Subsidiaries</t>
  </si>
  <si>
    <t>Net Cash Generated from Investing Activities(B)</t>
  </si>
  <si>
    <t>CASH FLOW FROM FINANCING ACTIVITIES</t>
  </si>
  <si>
    <t>Proceeds to issue of shares</t>
  </si>
  <si>
    <t>Net Cash Generated from Financing Activities('C)</t>
  </si>
  <si>
    <t>Net Cash flow (A+B+C)</t>
  </si>
  <si>
    <t>Opening balance of Cash &amp; Cash Equivalents</t>
  </si>
  <si>
    <t>Closing balance of Cash &amp; Cash Equivalents</t>
  </si>
  <si>
    <t>Net Cash &amp; Cash Equivalents  for the year</t>
  </si>
  <si>
    <t>VARUNA DRINKING WATER SOLUTIONS LIMITED</t>
  </si>
  <si>
    <t>(462682)</t>
  </si>
  <si>
    <t>(4550)</t>
  </si>
  <si>
    <t>Wages / Bonus Payable</t>
  </si>
  <si>
    <t>cst</t>
  </si>
  <si>
    <t>Mat</t>
  </si>
  <si>
    <t>5,00,000 Equity shares of Rs.2 each with voting rights (P.Y.5,00,000 Equity Share of Rs.2/- each)</t>
  </si>
  <si>
    <t>4,90,000 Equity shares of `Rs.2 each with voting rights (P.Y.4,90,000 Equity Share of Rs.2/-each)</t>
  </si>
  <si>
    <t>586561 (1360236)</t>
  </si>
  <si>
    <t>1613043  (3450568)</t>
  </si>
  <si>
    <t>205296  (552360)</t>
  </si>
  <si>
    <t>346745  (853253)</t>
  </si>
  <si>
    <t>48159  (113336)</t>
  </si>
  <si>
    <t>1304  (12408)</t>
  </si>
  <si>
    <t>9437  (72470)</t>
  </si>
  <si>
    <t>Nil   (9437)</t>
  </si>
  <si>
    <t xml:space="preserve"> Nil   (1304)</t>
  </si>
  <si>
    <t>80400  (57586)</t>
  </si>
  <si>
    <t>577909  (1357740)</t>
  </si>
  <si>
    <r>
      <t>Income from Product Sales/Services Charges is recognized upon completion of sales and rendering of the</t>
    </r>
    <r>
      <rPr>
        <i/>
        <sz val="10"/>
        <color rgb="FF000000"/>
        <rFont val="Bookman Old Style"/>
        <family val="1"/>
      </rPr>
      <t xml:space="preserve"> </t>
    </r>
    <r>
      <rPr>
        <sz val="10"/>
        <color rgb="FF000000"/>
        <rFont val="Bookman Old Style"/>
        <family val="1"/>
      </rPr>
      <t>services respectively. Sales are inclusive of excise duty but accounted net of sales tax, whenever applicable. Income includes inter-divisional transfer at market price. The value of such inter divisional transfer is included in the value of materials purchase &amp; sales.</t>
    </r>
  </si>
  <si>
    <r>
      <t>Investments are classified as long term Investment and carried at cost. Provision for diminution in</t>
    </r>
    <r>
      <rPr>
        <i/>
        <sz val="10"/>
        <color rgb="FF000000"/>
        <rFont val="Bookman Old Style"/>
        <family val="1"/>
      </rPr>
      <t xml:space="preserve"> </t>
    </r>
    <r>
      <rPr>
        <sz val="10"/>
        <color rgb="FF000000"/>
        <rFont val="Bookman Old Style"/>
        <family val="1"/>
      </rPr>
      <t>value of long term investments</t>
    </r>
    <r>
      <rPr>
        <i/>
        <sz val="10"/>
        <color rgb="FF000000"/>
        <rFont val="Bookman Old Style"/>
        <family val="1"/>
      </rPr>
      <t xml:space="preserve"> </t>
    </r>
    <r>
      <rPr>
        <sz val="10"/>
        <color rgb="FF000000"/>
        <rFont val="Bookman Old Style"/>
        <family val="1"/>
      </rPr>
      <t>is made only, if such a decline is not temporary, in the opinion of the management.</t>
    </r>
  </si>
  <si>
    <r>
      <t xml:space="preserve">  </t>
    </r>
    <r>
      <rPr>
        <sz val="10"/>
        <color rgb="FF000000"/>
        <rFont val="Bookman Old Style"/>
        <family val="1"/>
      </rPr>
      <t>ii)</t>
    </r>
    <r>
      <rPr>
        <i/>
        <sz val="10"/>
        <color rgb="FF000000"/>
        <rFont val="Bookman Old Style"/>
        <family val="1"/>
      </rPr>
      <t xml:space="preserve"> </t>
    </r>
    <r>
      <rPr>
        <sz val="10"/>
        <color rgb="FF000000"/>
        <rFont val="Bookman Old Style"/>
        <family val="1"/>
      </rPr>
      <t>Service Components are valued at cost.</t>
    </r>
  </si>
  <si>
    <r>
      <t>Any income or</t>
    </r>
    <r>
      <rPr>
        <i/>
        <sz val="10"/>
        <color rgb="FF000000"/>
        <rFont val="Bookman Old Style"/>
        <family val="1"/>
      </rPr>
      <t xml:space="preserve"> </t>
    </r>
    <r>
      <rPr>
        <sz val="10"/>
        <color rgb="FF000000"/>
        <rFont val="Bookman Old Style"/>
        <family val="1"/>
      </rPr>
      <t>expenses on account of exchange the difference is either in settlement or</t>
    </r>
    <r>
      <rPr>
        <sz val="10"/>
        <color theme="1"/>
        <rFont val="Bookman Old Style"/>
        <family val="1"/>
      </rPr>
      <t xml:space="preserve"> </t>
    </r>
    <r>
      <rPr>
        <sz val="10"/>
        <color rgb="FF000000"/>
        <rFont val="Bookman Old Style"/>
        <family val="1"/>
      </rPr>
      <t>on transaction is recognized as per revenue gain/loss.</t>
    </r>
  </si>
  <si>
    <r>
      <t>In view of the carried</t>
    </r>
    <r>
      <rPr>
        <i/>
        <sz val="10"/>
        <color theme="1"/>
        <rFont val="Bookman Old Style"/>
        <family val="1"/>
      </rPr>
      <t xml:space="preserve"> </t>
    </r>
    <r>
      <rPr>
        <sz val="10"/>
        <color theme="1"/>
        <rFont val="Bookman Old Style"/>
        <family val="1"/>
      </rPr>
      <t>forward losses</t>
    </r>
    <r>
      <rPr>
        <i/>
        <sz val="10"/>
        <color theme="1"/>
        <rFont val="Bookman Old Style"/>
        <family val="1"/>
      </rPr>
      <t xml:space="preserve">, </t>
    </r>
    <r>
      <rPr>
        <sz val="10"/>
        <color theme="1"/>
        <rFont val="Bookman Old Style"/>
        <family val="1"/>
      </rPr>
      <t>it has been adjusted against current year’s profit. Provision for Income Tax has been made against balance current year’s profit.</t>
    </r>
  </si>
  <si>
    <r>
      <t>All</t>
    </r>
    <r>
      <rPr>
        <i/>
        <sz val="10"/>
        <color rgb="FF000000"/>
        <rFont val="Bookman Old Style"/>
        <family val="1"/>
      </rPr>
      <t xml:space="preserve"> </t>
    </r>
    <r>
      <rPr>
        <sz val="10"/>
        <color rgb="FF000000"/>
        <rFont val="Bookman Old Style"/>
        <family val="1"/>
      </rPr>
      <t xml:space="preserve">identifiable items of income and expenditure pertaining to prior period are accounts as per "Prior Period Adjustment". </t>
    </r>
  </si>
  <si>
    <t xml:space="preserve">      provided . </t>
  </si>
  <si>
    <t xml:space="preserve">d)   Interest accrued and unpaid at the end of the accounting year has not been </t>
  </si>
  <si>
    <t xml:space="preserve">(a) Cost of materials </t>
  </si>
  <si>
    <t>ADDITIONS / REVALUATION ON OR BEFORE 02/10/2013</t>
  </si>
  <si>
    <t>ADDITIONS / REVALUATION AFTER 02/10/2013</t>
  </si>
  <si>
    <t xml:space="preserve"> </t>
  </si>
  <si>
    <t>-</t>
  </si>
  <si>
    <t>Other Current Liabilities</t>
  </si>
  <si>
    <t>Long Term Loans &amp; Advances</t>
  </si>
  <si>
    <t>Deferred Tax</t>
  </si>
  <si>
    <t>Loans and Advances</t>
  </si>
  <si>
    <t>G.C.Patel</t>
  </si>
  <si>
    <r>
      <t xml:space="preserve">Profit / (Loss) before extraordinary items and tax  (5 </t>
    </r>
    <r>
      <rPr>
        <u/>
        <sz val="10"/>
        <rFont val="Book Antiqua"/>
        <family val="1"/>
      </rPr>
      <t>+</t>
    </r>
    <r>
      <rPr>
        <sz val="10"/>
        <rFont val="Book Antiqua"/>
        <family val="1"/>
      </rPr>
      <t xml:space="preserve"> 6)</t>
    </r>
  </si>
  <si>
    <r>
      <t xml:space="preserve">Profit / (Loss) before tax  (7 </t>
    </r>
    <r>
      <rPr>
        <u/>
        <sz val="10"/>
        <rFont val="Book Antiqua"/>
        <family val="1"/>
      </rPr>
      <t>+</t>
    </r>
    <r>
      <rPr>
        <sz val="10"/>
        <rFont val="Book Antiqua"/>
        <family val="1"/>
      </rPr>
      <t xml:space="preserve"> 8)</t>
    </r>
  </si>
  <si>
    <r>
      <t xml:space="preserve">Profit / (Loss) for the year(9 </t>
    </r>
    <r>
      <rPr>
        <u/>
        <sz val="10"/>
        <rFont val="Book Antiqua"/>
        <family val="1"/>
      </rPr>
      <t>+</t>
    </r>
    <r>
      <rPr>
        <sz val="10"/>
        <rFont val="Book Antiqua"/>
        <family val="1"/>
      </rPr>
      <t>10)</t>
    </r>
  </si>
  <si>
    <t>AS AT 31.3.2015</t>
  </si>
  <si>
    <t>Miscellanous Income</t>
  </si>
  <si>
    <t>Adj: Depreciation changes according to companies act 2013</t>
  </si>
  <si>
    <t>1.SIGNIFICANT ACCOUNTING POLICIES YEAR ENDED 31ST MARCH,2015</t>
  </si>
  <si>
    <t>31.3.2015</t>
  </si>
  <si>
    <t>31.3.2014</t>
  </si>
  <si>
    <t>F.Y. 2014-15</t>
  </si>
  <si>
    <t>Geo Thermal Water Ltd. Stock As On 31.03.2015  ( summary for valuevation only )</t>
  </si>
  <si>
    <t>NOTES TO FINANCIAL STATEMENTS AS AT 31ST MARCH,2015</t>
  </si>
  <si>
    <t>Leena Doshi</t>
  </si>
  <si>
    <t xml:space="preserve">Proceeds from  Loan </t>
  </si>
  <si>
    <t>Short Term  borrowing</t>
  </si>
  <si>
    <t>Short Term Borrowings</t>
  </si>
  <si>
    <t xml:space="preserve">(A) Other loans and advances </t>
  </si>
  <si>
    <t>Note No. "4":- LONG TERM PROVISIONS</t>
  </si>
  <si>
    <t>Note No. "5":- SHORT TERM BORROWINGS</t>
  </si>
  <si>
    <t>Note No. "6":-TRADE PAYABLES</t>
  </si>
  <si>
    <t>Note No. "7":- OTHER CURRENT LIABILITIES</t>
  </si>
  <si>
    <t>Note No. "8":- TANGIBLE AND INTANGIBLE ASSETS</t>
  </si>
  <si>
    <t>Note No. "9":- LONG TERM LOANS AND ADVANCE</t>
  </si>
  <si>
    <t>Note No. "10":-OTHER NON CURRENT ASSETS</t>
  </si>
  <si>
    <t>Note No. "11":- INVENTORIES</t>
  </si>
  <si>
    <t>Note No. "12":-TRADE RECEIVABLES</t>
  </si>
  <si>
    <t>Note No. "13":- CASH &amp; CASH EQUIVALENTS</t>
  </si>
  <si>
    <t>In current accounts</t>
  </si>
  <si>
    <t>Long term provisions</t>
  </si>
  <si>
    <t>for consolidation remove - 86779 atcomaart credit and debit 17505 geothermal</t>
  </si>
  <si>
    <t>BALANCE SHEET AS AT 31ST MARCH, 2018</t>
  </si>
  <si>
    <t>AS AT 31.3.2018</t>
  </si>
  <si>
    <t>Previous  Year Expenses</t>
  </si>
  <si>
    <t>GEO THERMAL WATER LIMITED</t>
  </si>
  <si>
    <t>Partner</t>
  </si>
  <si>
    <t>Mem no. 047327</t>
  </si>
  <si>
    <t>Note No. "14":- OTHER INCOME</t>
  </si>
  <si>
    <t>Note No. "15":- EMPLOYEES BENEFIT EXPENSES</t>
  </si>
  <si>
    <t>Note No. "16":- FINANCE COST</t>
  </si>
  <si>
    <t>Note No. "17":- OTHER EXPENSES</t>
  </si>
  <si>
    <t xml:space="preserve">Gratuity Payable ( Old ) </t>
  </si>
  <si>
    <t xml:space="preserve">Raw material </t>
  </si>
  <si>
    <t>Hdfc Bank balance</t>
  </si>
  <si>
    <t>Ravi Restaurent</t>
  </si>
  <si>
    <t>Vaibhav Aqua Fresh</t>
  </si>
  <si>
    <t xml:space="preserve">Vaarad Ventures </t>
  </si>
  <si>
    <t>Excise modvat</t>
  </si>
  <si>
    <t>MAT A.Y. 2012-13</t>
  </si>
  <si>
    <t>Excise PLA</t>
  </si>
  <si>
    <t>Innova Media</t>
  </si>
  <si>
    <t>Bhakti plast</t>
  </si>
  <si>
    <t>Rajendra singh Bandari</t>
  </si>
  <si>
    <t>Bank Guarntee ( Indian bk)</t>
  </si>
  <si>
    <t>Civil Judge seniors division</t>
  </si>
  <si>
    <t>Divya Industrial Gas</t>
  </si>
  <si>
    <t xml:space="preserve">Exe Engg.electricity - Daman </t>
  </si>
  <si>
    <t>FDR indore ( Indian bk)</t>
  </si>
  <si>
    <t>FDR Ludhiana ( Corp. bk)</t>
  </si>
  <si>
    <t>FDR - Central bk</t>
  </si>
  <si>
    <t>Interest Accured on FDR</t>
  </si>
  <si>
    <t>I.O.B. Deposit</t>
  </si>
  <si>
    <t>National Gas Services - Depo</t>
  </si>
  <si>
    <t xml:space="preserve">Sales Tax - Deposit </t>
  </si>
  <si>
    <t>Sales Tax - Chennai</t>
  </si>
  <si>
    <t>Good will</t>
  </si>
  <si>
    <t>Furntire &amp; fixture</t>
  </si>
  <si>
    <t xml:space="preserve">Borwell </t>
  </si>
  <si>
    <t xml:space="preserve">Plant &amp; mahinary </t>
  </si>
  <si>
    <t>Services equipment</t>
  </si>
  <si>
    <t xml:space="preserve">Electrical Installation </t>
  </si>
  <si>
    <t>fees &amp; taxes</t>
  </si>
  <si>
    <t>Atcomaart services ltd</t>
  </si>
  <si>
    <t>Vikram Doshi</t>
  </si>
  <si>
    <t>Amon Water House</t>
  </si>
  <si>
    <t xml:space="preserve">G.C. Patel </t>
  </si>
  <si>
    <t xml:space="preserve">Hindusan Adhsevise </t>
  </si>
  <si>
    <t>Hitesh Plastics</t>
  </si>
  <si>
    <t>Kalas Packaing</t>
  </si>
  <si>
    <t>Navraj Enterprises</t>
  </si>
  <si>
    <t>Plenco Colsures  P Ltd</t>
  </si>
  <si>
    <t>Shree Sai Traders</t>
  </si>
  <si>
    <t>Salary payable</t>
  </si>
  <si>
    <t>Electricity charges payable</t>
  </si>
  <si>
    <t>Pralhad Khedkar</t>
  </si>
  <si>
    <t>4,90,000 Equity shares @ Rs. 2/- each</t>
  </si>
  <si>
    <t>Note No. "8":- SHORT TERM PROVISIONS</t>
  </si>
  <si>
    <t>Short Term Provisions</t>
  </si>
  <si>
    <t>BALANCE SHEET AS AT 31ST MARCH, 2019</t>
  </si>
  <si>
    <t>AS AT 31.3.2019</t>
  </si>
  <si>
    <t>STATEMENT OF PROFIT AND LOSS AS AT 31ST  MARCH, 2019</t>
  </si>
  <si>
    <t>NOTES TO FINANCIAL STATEMENTS AS AT 31ST  MARCH,2019</t>
  </si>
  <si>
    <t>AS AT 1.4.2018</t>
  </si>
  <si>
    <t>CASH FLOW STATEMENT as at 31st March 2019</t>
  </si>
  <si>
    <t xml:space="preserve">Date : </t>
  </si>
  <si>
    <t>Sundry Admn/Mfg. Exps.</t>
  </si>
</sst>
</file>

<file path=xl/styles.xml><?xml version="1.0" encoding="utf-8"?>
<styleSheet xmlns="http://schemas.openxmlformats.org/spreadsheetml/2006/main">
  <numFmts count="9">
    <numFmt numFmtId="43" formatCode="_(* #,##0.00_);_(* \(#,##0.00\);_(* &quot;-&quot;??_);_(@_)"/>
    <numFmt numFmtId="164" formatCode="_ * #,##0.00_ ;_ * \-#,##0.00_ ;_ * &quot;-&quot;??_ ;_ @_ "/>
    <numFmt numFmtId="165" formatCode="_(* #,##0_);_(* \(#,##0\);_(* &quot;-&quot;??_);_(@_)"/>
    <numFmt numFmtId="166" formatCode="_ * #,##0_ ;_ * \-#,##0_ ;_ * &quot;-&quot;??_ ;_ @_ "/>
    <numFmt numFmtId="167" formatCode="&quot;&quot;0.00"/>
    <numFmt numFmtId="168" formatCode="_(* ##\ ##\ ##0_);_(* \(##\ ##\ ##0\);_(* &quot;-&quot;??_);_(@_)"/>
    <numFmt numFmtId="169" formatCode="#\ ##\ ##\ ##\ ##\ ##\ ##\ ##\ ##\ ###"/>
    <numFmt numFmtId="170" formatCode="_-* #,##0_-;\-* #,##0_-;_-* &quot;-&quot;??_-;_-@_-"/>
    <numFmt numFmtId="171" formatCode="_ * #,##0.0_ ;_ * \-#,##0.0_ ;_ * &quot;-&quot;??_ ;_ @_ "/>
  </numFmts>
  <fonts count="50">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Calibri"/>
      <family val="2"/>
    </font>
    <font>
      <u/>
      <sz val="10"/>
      <color indexed="12"/>
      <name val="Arial"/>
      <family val="2"/>
    </font>
    <font>
      <u/>
      <sz val="11"/>
      <color theme="10"/>
      <name val="Calibri"/>
      <family val="2"/>
    </font>
    <font>
      <b/>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
      <sz val="10"/>
      <name val="Times New Roman"/>
      <family val="1"/>
    </font>
    <font>
      <b/>
      <sz val="10"/>
      <name val="Times New Roman"/>
      <family val="1"/>
    </font>
    <font>
      <sz val="11"/>
      <name val="Times New Roman"/>
      <family val="1"/>
    </font>
    <font>
      <u/>
      <sz val="10"/>
      <name val="Times New Roman"/>
      <family val="1"/>
    </font>
    <font>
      <sz val="12"/>
      <name val="Times New Roman"/>
      <family val="1"/>
    </font>
    <font>
      <b/>
      <sz val="9"/>
      <color indexed="81"/>
      <name val="Tahoma"/>
      <family val="2"/>
    </font>
    <font>
      <sz val="9"/>
      <color indexed="81"/>
      <name val="Tahoma"/>
      <family val="2"/>
    </font>
    <font>
      <sz val="10"/>
      <color theme="1"/>
      <name val="Times New Roman"/>
      <family val="1"/>
    </font>
    <font>
      <b/>
      <sz val="10"/>
      <color theme="1"/>
      <name val="Times New Roman"/>
      <family val="1"/>
    </font>
    <font>
      <b/>
      <i/>
      <sz val="10"/>
      <color theme="1"/>
      <name val="Times New Roman"/>
      <family val="1"/>
    </font>
    <font>
      <b/>
      <sz val="10"/>
      <name val="Bookman Old Style"/>
      <family val="1"/>
    </font>
    <font>
      <sz val="10"/>
      <name val="Bookman Old Style"/>
      <family val="1"/>
    </font>
    <font>
      <u/>
      <sz val="10"/>
      <name val="Bookman Old Style"/>
      <family val="1"/>
    </font>
    <font>
      <sz val="11"/>
      <color theme="1"/>
      <name val="Bookman Old Style"/>
      <family val="1"/>
    </font>
    <font>
      <b/>
      <sz val="11"/>
      <name val="Bookman Old Style"/>
      <family val="1"/>
    </font>
    <font>
      <sz val="11"/>
      <name val="Bookman Old Style"/>
      <family val="1"/>
    </font>
    <font>
      <b/>
      <u/>
      <sz val="10"/>
      <name val="Bookman Old Style"/>
      <family val="1"/>
    </font>
    <font>
      <i/>
      <sz val="10"/>
      <color rgb="FF000000"/>
      <name val="Bookman Old Style"/>
      <family val="1"/>
    </font>
    <font>
      <sz val="10"/>
      <color rgb="FF000000"/>
      <name val="Bookman Old Style"/>
      <family val="1"/>
    </font>
    <font>
      <sz val="10"/>
      <color theme="1"/>
      <name val="Bookman Old Style"/>
      <family val="1"/>
    </font>
    <font>
      <i/>
      <sz val="10"/>
      <color theme="1"/>
      <name val="Bookman Old Style"/>
      <family val="1"/>
    </font>
    <font>
      <b/>
      <u val="singleAccounting"/>
      <sz val="10"/>
      <name val="Bookman Old Style"/>
      <family val="1"/>
    </font>
    <font>
      <b/>
      <sz val="10"/>
      <name val="Book Antiqua"/>
      <family val="1"/>
    </font>
    <font>
      <sz val="10"/>
      <name val="Book Antiqua"/>
      <family val="1"/>
    </font>
    <font>
      <sz val="11"/>
      <color theme="1"/>
      <name val="Book Antiqua"/>
      <family val="1"/>
    </font>
    <font>
      <u/>
      <sz val="10"/>
      <name val="Book Antiqua"/>
      <family val="1"/>
    </font>
    <font>
      <sz val="11"/>
      <name val="Book Antiqua"/>
      <family val="1"/>
    </font>
    <font>
      <b/>
      <sz val="11"/>
      <color theme="1"/>
      <name val="Book Antiqua"/>
      <family val="1"/>
    </font>
    <font>
      <sz val="10"/>
      <color theme="1"/>
      <name val="Book Antiqua"/>
      <family val="1"/>
    </font>
    <font>
      <b/>
      <sz val="10"/>
      <color theme="1"/>
      <name val="Book Antiqua"/>
      <family val="1"/>
    </font>
    <font>
      <b/>
      <u/>
      <sz val="10"/>
      <color theme="1"/>
      <name val="Book Antiqua"/>
      <family val="1"/>
    </font>
    <font>
      <sz val="10"/>
      <color rgb="FFFF0000"/>
      <name val="Book Antiqua"/>
      <family val="1"/>
    </font>
    <font>
      <sz val="10"/>
      <color theme="0"/>
      <name val="Times New Roman"/>
      <family val="1"/>
    </font>
    <font>
      <b/>
      <sz val="10"/>
      <color theme="0"/>
      <name val="Times New Roman"/>
      <family val="1"/>
    </font>
    <font>
      <sz val="10"/>
      <color theme="0"/>
      <name val="Book Antiqua"/>
      <family val="1"/>
    </font>
    <font>
      <b/>
      <sz val="10"/>
      <color theme="0"/>
      <name val="Book Antiqua"/>
      <family val="1"/>
    </font>
    <font>
      <b/>
      <sz val="10"/>
      <color theme="0"/>
      <name val="Bookman Old Style"/>
      <family val="1"/>
    </font>
    <font>
      <sz val="10"/>
      <color theme="0"/>
      <name val="Bookman Old Style"/>
      <family val="1"/>
    </font>
    <font>
      <sz val="10"/>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4">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11">
    <xf numFmtId="0" fontId="0" fillId="0" borderId="0"/>
    <xf numFmtId="164" fontId="4" fillId="0" borderId="0" applyFont="0" applyFill="0" applyBorder="0" applyAlignment="0" applyProtection="0"/>
    <xf numFmtId="0" fontId="5"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0" fontId="15" fillId="0" borderId="0"/>
    <xf numFmtId="164" fontId="15" fillId="0" borderId="0" applyFont="0" applyFill="0" applyBorder="0" applyAlignment="0" applyProtection="0"/>
  </cellStyleXfs>
  <cellXfs count="549">
    <xf numFmtId="0" fontId="0" fillId="0" borderId="0" xfId="0"/>
    <xf numFmtId="0" fontId="7" fillId="0" borderId="0" xfId="0" applyFont="1"/>
    <xf numFmtId="0" fontId="0" fillId="0" borderId="0" xfId="0"/>
    <xf numFmtId="0" fontId="8" fillId="0" borderId="0" xfId="0" applyFont="1"/>
    <xf numFmtId="166" fontId="11" fillId="0" borderId="0" xfId="1" applyNumberFormat="1" applyFont="1" applyFill="1" applyBorder="1" applyAlignment="1">
      <alignment vertical="top"/>
    </xf>
    <xf numFmtId="166" fontId="11" fillId="0" borderId="0" xfId="1" applyNumberFormat="1" applyFont="1" applyBorder="1" applyAlignment="1">
      <alignment vertical="top"/>
    </xf>
    <xf numFmtId="171" fontId="3" fillId="0" borderId="29" xfId="1" applyNumberFormat="1" applyFont="1" applyBorder="1" applyProtection="1"/>
    <xf numFmtId="1" fontId="3" fillId="0" borderId="5" xfId="0" applyNumberFormat="1" applyFont="1" applyBorder="1" applyAlignment="1" applyProtection="1">
      <alignment horizontal="center" vertical="justify"/>
    </xf>
    <xf numFmtId="1" fontId="9" fillId="0" borderId="0" xfId="0" applyNumberFormat="1" applyFont="1"/>
    <xf numFmtId="1" fontId="10" fillId="0" borderId="0" xfId="0" applyNumberFormat="1" applyFont="1"/>
    <xf numFmtId="1" fontId="10" fillId="0" borderId="0" xfId="0" applyNumberFormat="1" applyFont="1" applyProtection="1"/>
    <xf numFmtId="166" fontId="10" fillId="0" borderId="0" xfId="1" applyNumberFormat="1" applyFont="1" applyAlignment="1" applyProtection="1">
      <alignment horizontal="center"/>
      <protection locked="0"/>
    </xf>
    <xf numFmtId="9" fontId="10" fillId="0" borderId="0" xfId="1" applyNumberFormat="1" applyFont="1" applyProtection="1">
      <protection locked="0"/>
    </xf>
    <xf numFmtId="166" fontId="10" fillId="0" borderId="0" xfId="1" applyNumberFormat="1" applyFont="1" applyProtection="1">
      <protection locked="0"/>
    </xf>
    <xf numFmtId="166" fontId="10" fillId="0" borderId="0" xfId="1" applyNumberFormat="1" applyFont="1" applyProtection="1"/>
    <xf numFmtId="171" fontId="10" fillId="0" borderId="0" xfId="1" applyNumberFormat="1" applyFont="1" applyProtection="1">
      <protection locked="0"/>
    </xf>
    <xf numFmtId="171" fontId="10" fillId="0" borderId="0" xfId="1" applyNumberFormat="1" applyFont="1" applyAlignment="1" applyProtection="1">
      <alignment horizontal="left"/>
      <protection locked="0"/>
    </xf>
    <xf numFmtId="171" fontId="10" fillId="0" borderId="0" xfId="1" applyNumberFormat="1" applyFont="1" applyProtection="1"/>
    <xf numFmtId="166" fontId="10" fillId="0" borderId="0" xfId="1" applyNumberFormat="1" applyFont="1" applyAlignment="1" applyProtection="1">
      <alignment horizontal="left"/>
      <protection locked="0"/>
    </xf>
    <xf numFmtId="1" fontId="7" fillId="0" borderId="0" xfId="0" applyNumberFormat="1" applyFont="1"/>
    <xf numFmtId="0" fontId="5" fillId="0" borderId="0" xfId="2" applyAlignment="1" applyProtection="1"/>
    <xf numFmtId="166" fontId="12" fillId="0" borderId="0" xfId="1" applyNumberFormat="1" applyFont="1" applyBorder="1"/>
    <xf numFmtId="166" fontId="11" fillId="0" borderId="0" xfId="1" applyNumberFormat="1" applyFont="1" applyBorder="1"/>
    <xf numFmtId="166" fontId="11" fillId="0" borderId="0" xfId="1" applyNumberFormat="1" applyFont="1" applyBorder="1" applyAlignment="1">
      <alignment horizontal="right" vertical="top"/>
    </xf>
    <xf numFmtId="166" fontId="11" fillId="0" borderId="0" xfId="1" applyNumberFormat="1" applyFont="1" applyFill="1" applyBorder="1"/>
    <xf numFmtId="165" fontId="11" fillId="0" borderId="0" xfId="3" applyNumberFormat="1" applyFont="1" applyBorder="1" applyAlignment="1">
      <alignment horizontal="center"/>
    </xf>
    <xf numFmtId="0" fontId="11" fillId="0" borderId="0" xfId="9" applyFont="1" applyFill="1"/>
    <xf numFmtId="0" fontId="12" fillId="0" borderId="0" xfId="9" applyFont="1" applyFill="1" applyBorder="1" applyAlignment="1">
      <alignment vertical="top" wrapText="1"/>
    </xf>
    <xf numFmtId="0" fontId="14" fillId="0" borderId="0" xfId="9" applyFont="1" applyFill="1" applyBorder="1" applyAlignment="1"/>
    <xf numFmtId="0" fontId="11" fillId="0" borderId="0" xfId="9" applyNumberFormat="1" applyFont="1" applyFill="1" applyBorder="1" applyAlignment="1">
      <alignment horizontal="justify" vertical="top"/>
    </xf>
    <xf numFmtId="0" fontId="11" fillId="0" borderId="0" xfId="9" applyFont="1" applyFill="1" applyBorder="1"/>
    <xf numFmtId="168" fontId="11" fillId="0" borderId="0" xfId="10" quotePrefix="1" applyNumberFormat="1" applyFont="1" applyFill="1" applyAlignment="1">
      <alignment horizontal="right"/>
    </xf>
    <xf numFmtId="165" fontId="11" fillId="0" borderId="0" xfId="3" applyNumberFormat="1" applyFont="1" applyFill="1"/>
    <xf numFmtId="0" fontId="11" fillId="0" borderId="0" xfId="9" applyFont="1" applyFill="1" applyBorder="1" applyAlignment="1">
      <alignment vertical="top" wrapText="1"/>
    </xf>
    <xf numFmtId="0" fontId="11" fillId="0" borderId="0" xfId="9" applyFont="1" applyFill="1" applyBorder="1" applyAlignment="1">
      <alignment horizontal="justify" vertical="top"/>
    </xf>
    <xf numFmtId="0" fontId="11" fillId="0" borderId="0" xfId="9" applyFont="1" applyFill="1" applyBorder="1" applyAlignment="1">
      <alignment horizontal="justify" vertical="top" wrapText="1"/>
    </xf>
    <xf numFmtId="0" fontId="11" fillId="0" borderId="0" xfId="9" applyFont="1" applyFill="1" applyAlignment="1">
      <alignment horizontal="left"/>
    </xf>
    <xf numFmtId="0" fontId="11" fillId="0" borderId="0" xfId="9" applyFont="1" applyFill="1" applyBorder="1" applyAlignment="1">
      <alignment horizontal="left" vertical="top" wrapText="1"/>
    </xf>
    <xf numFmtId="0" fontId="11" fillId="0" borderId="0" xfId="9" applyFont="1" applyFill="1" applyBorder="1" applyAlignment="1">
      <alignment horizontal="left"/>
    </xf>
    <xf numFmtId="168" fontId="11" fillId="0" borderId="0" xfId="10" quotePrefix="1" applyNumberFormat="1" applyFont="1" applyFill="1" applyAlignment="1">
      <alignment horizontal="left"/>
    </xf>
    <xf numFmtId="0" fontId="11" fillId="0" borderId="0" xfId="9" applyFont="1" applyFill="1" applyBorder="1" applyAlignment="1">
      <alignment wrapText="1"/>
    </xf>
    <xf numFmtId="0" fontId="11" fillId="0" borderId="0" xfId="9" applyFont="1" applyFill="1" applyBorder="1" applyAlignment="1">
      <alignment horizontal="justify" wrapText="1"/>
    </xf>
    <xf numFmtId="0" fontId="11" fillId="0" borderId="0" xfId="9" applyFont="1" applyFill="1" applyBorder="1" applyAlignment="1">
      <alignment horizontal="justify"/>
    </xf>
    <xf numFmtId="0" fontId="11" fillId="0" borderId="0" xfId="9" applyNumberFormat="1" applyFont="1" applyFill="1" applyBorder="1" applyAlignment="1">
      <alignment vertical="top" wrapText="1"/>
    </xf>
    <xf numFmtId="168" fontId="11" fillId="0" borderId="0" xfId="10" quotePrefix="1" applyNumberFormat="1" applyFont="1" applyFill="1" applyBorder="1" applyAlignment="1">
      <alignment horizontal="right"/>
    </xf>
    <xf numFmtId="169" fontId="11" fillId="0" borderId="0" xfId="9" applyNumberFormat="1" applyFont="1" applyFill="1" applyBorder="1"/>
    <xf numFmtId="10" fontId="11" fillId="0" borderId="0" xfId="8" applyNumberFormat="1" applyFont="1" applyFill="1" applyBorder="1"/>
    <xf numFmtId="170" fontId="11" fillId="0" borderId="0" xfId="9" applyNumberFormat="1" applyFont="1" applyFill="1" applyBorder="1"/>
    <xf numFmtId="0" fontId="11" fillId="0" borderId="0" xfId="9" applyFont="1" applyFill="1" applyBorder="1" applyAlignment="1"/>
    <xf numFmtId="0" fontId="18" fillId="0" borderId="0" xfId="0" applyFont="1"/>
    <xf numFmtId="0" fontId="11" fillId="0" borderId="0" xfId="0" applyFont="1" applyFill="1" applyBorder="1"/>
    <xf numFmtId="0" fontId="18" fillId="0" borderId="0" xfId="0" applyFont="1" applyAlignment="1">
      <alignment horizontal="center"/>
    </xf>
    <xf numFmtId="0" fontId="18" fillId="0" borderId="27" xfId="0" applyFont="1" applyBorder="1" applyAlignment="1">
      <alignment horizontal="center"/>
    </xf>
    <xf numFmtId="0" fontId="18" fillId="0" borderId="10" xfId="0" applyFont="1" applyBorder="1"/>
    <xf numFmtId="0" fontId="18" fillId="0" borderId="6" xfId="0" applyFont="1" applyBorder="1"/>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22" xfId="0" applyFont="1" applyBorder="1" applyAlignment="1">
      <alignment horizontal="center" vertical="center"/>
    </xf>
    <xf numFmtId="0" fontId="18" fillId="0" borderId="3" xfId="0" applyFont="1" applyBorder="1" applyAlignment="1">
      <alignment horizontal="center"/>
    </xf>
    <xf numFmtId="0" fontId="18" fillId="0" borderId="14" xfId="0" applyFont="1" applyFill="1" applyBorder="1" applyAlignment="1">
      <alignment horizontal="center" vertical="center"/>
    </xf>
    <xf numFmtId="9" fontId="18" fillId="0" borderId="0" xfId="0" applyNumberFormat="1" applyFont="1"/>
    <xf numFmtId="0" fontId="18" fillId="0" borderId="18" xfId="0" applyFont="1" applyBorder="1" applyAlignment="1">
      <alignment horizontal="center"/>
    </xf>
    <xf numFmtId="0" fontId="18" fillId="0" borderId="8" xfId="0" applyFont="1" applyBorder="1"/>
    <xf numFmtId="0" fontId="18" fillId="0" borderId="8" xfId="0" applyFont="1" applyBorder="1" applyAlignment="1">
      <alignment horizontal="center" vertical="center"/>
    </xf>
    <xf numFmtId="0" fontId="18" fillId="0" borderId="20" xfId="0" applyFont="1" applyBorder="1" applyAlignment="1">
      <alignment horizontal="center" vertical="center"/>
    </xf>
    <xf numFmtId="0" fontId="20" fillId="0" borderId="24" xfId="0" applyFont="1" applyBorder="1" applyAlignment="1">
      <alignment horizontal="center" vertical="center"/>
    </xf>
    <xf numFmtId="0" fontId="18" fillId="0" borderId="1" xfId="0" applyFont="1" applyBorder="1" applyAlignment="1">
      <alignment horizontal="center"/>
    </xf>
    <xf numFmtId="0" fontId="18" fillId="0" borderId="0" xfId="0" applyFont="1" applyBorder="1"/>
    <xf numFmtId="0" fontId="20" fillId="0" borderId="0" xfId="0" applyFont="1" applyBorder="1"/>
    <xf numFmtId="0" fontId="20" fillId="0" borderId="2" xfId="0" applyFont="1" applyBorder="1" applyAlignment="1">
      <alignment horizontal="center" vertical="center"/>
    </xf>
    <xf numFmtId="0" fontId="18" fillId="0" borderId="1" xfId="0" applyFont="1" applyBorder="1" applyAlignment="1">
      <alignment horizontal="left"/>
    </xf>
    <xf numFmtId="0" fontId="18" fillId="0" borderId="2" xfId="0" applyFont="1" applyBorder="1"/>
    <xf numFmtId="0" fontId="18" fillId="0" borderId="17" xfId="0" applyFont="1" applyBorder="1"/>
    <xf numFmtId="0" fontId="19" fillId="0" borderId="17" xfId="0" applyFont="1" applyBorder="1"/>
    <xf numFmtId="1" fontId="19" fillId="0" borderId="25" xfId="0" applyNumberFormat="1" applyFont="1" applyBorder="1"/>
    <xf numFmtId="166" fontId="12" fillId="0" borderId="0" xfId="1" applyNumberFormat="1" applyFont="1" applyFill="1" applyBorder="1" applyAlignment="1">
      <alignment vertical="top" wrapText="1"/>
    </xf>
    <xf numFmtId="166" fontId="13" fillId="0" borderId="0" xfId="1" applyNumberFormat="1" applyFont="1" applyFill="1" applyBorder="1"/>
    <xf numFmtId="166" fontId="11" fillId="0" borderId="0" xfId="0" applyNumberFormat="1" applyFont="1" applyFill="1" applyBorder="1"/>
    <xf numFmtId="166" fontId="11" fillId="0" borderId="19" xfId="1" applyNumberFormat="1" applyFont="1" applyFill="1" applyBorder="1" applyAlignment="1">
      <alignment vertical="top"/>
    </xf>
    <xf numFmtId="166" fontId="11" fillId="0" borderId="26" xfId="1" applyNumberFormat="1" applyFont="1" applyFill="1" applyBorder="1" applyAlignment="1">
      <alignment vertical="top"/>
    </xf>
    <xf numFmtId="166" fontId="11" fillId="0" borderId="7" xfId="1" applyNumberFormat="1" applyFont="1" applyFill="1" applyBorder="1" applyAlignment="1">
      <alignment vertical="top"/>
    </xf>
    <xf numFmtId="166" fontId="22" fillId="0" borderId="0" xfId="1" applyNumberFormat="1" applyFont="1" applyFill="1" applyBorder="1" applyAlignment="1">
      <alignment vertical="top"/>
    </xf>
    <xf numFmtId="166" fontId="22" fillId="0" borderId="30" xfId="1" applyNumberFormat="1" applyFont="1" applyFill="1" applyBorder="1" applyAlignment="1">
      <alignment vertical="top"/>
    </xf>
    <xf numFmtId="166" fontId="21" fillId="0" borderId="14" xfId="1" applyNumberFormat="1" applyFont="1" applyFill="1" applyBorder="1" applyAlignment="1">
      <alignment vertical="top"/>
    </xf>
    <xf numFmtId="166" fontId="22" fillId="0" borderId="14" xfId="1" applyNumberFormat="1" applyFont="1" applyFill="1" applyBorder="1" applyAlignment="1">
      <alignment vertical="top"/>
    </xf>
    <xf numFmtId="37" fontId="22" fillId="0" borderId="14" xfId="1" applyNumberFormat="1" applyFont="1" applyFill="1" applyBorder="1" applyAlignment="1">
      <alignment vertical="top"/>
    </xf>
    <xf numFmtId="166" fontId="22" fillId="0" borderId="0" xfId="1" applyNumberFormat="1" applyFont="1" applyFill="1" applyBorder="1" applyAlignment="1" applyProtection="1">
      <alignment horizontal="center" vertical="top"/>
    </xf>
    <xf numFmtId="166" fontId="21" fillId="0" borderId="0" xfId="1" applyNumberFormat="1" applyFont="1" applyFill="1" applyBorder="1"/>
    <xf numFmtId="166" fontId="22" fillId="0" borderId="6" xfId="1" applyNumberFormat="1" applyFont="1" applyFill="1" applyBorder="1" applyAlignment="1">
      <alignment horizontal="center" vertical="center"/>
    </xf>
    <xf numFmtId="166" fontId="22" fillId="0" borderId="14" xfId="1" applyNumberFormat="1" applyFont="1" applyFill="1" applyBorder="1" applyAlignment="1">
      <alignment horizontal="right" vertical="top"/>
    </xf>
    <xf numFmtId="166" fontId="22" fillId="0" borderId="15" xfId="1" applyNumberFormat="1" applyFont="1" applyFill="1" applyBorder="1" applyAlignment="1">
      <alignment vertical="top"/>
    </xf>
    <xf numFmtId="166" fontId="22" fillId="0" borderId="6" xfId="1" applyNumberFormat="1" applyFont="1" applyFill="1" applyBorder="1" applyAlignment="1">
      <alignment vertical="top"/>
    </xf>
    <xf numFmtId="166" fontId="22" fillId="0" borderId="14" xfId="1" applyNumberFormat="1" applyFont="1" applyFill="1" applyBorder="1" applyAlignment="1" applyProtection="1">
      <alignment vertical="top"/>
    </xf>
    <xf numFmtId="166" fontId="21" fillId="0" borderId="14" xfId="1" applyNumberFormat="1" applyFont="1" applyFill="1" applyBorder="1" applyAlignment="1" applyProtection="1">
      <alignment vertical="top"/>
    </xf>
    <xf numFmtId="166" fontId="21" fillId="0" borderId="14" xfId="1" applyNumberFormat="1" applyFont="1" applyFill="1" applyBorder="1" applyAlignment="1" applyProtection="1">
      <alignment horizontal="left" vertical="top"/>
    </xf>
    <xf numFmtId="166" fontId="22" fillId="0" borderId="12" xfId="1" applyNumberFormat="1" applyFont="1" applyFill="1" applyBorder="1" applyAlignment="1" applyProtection="1">
      <alignment vertical="top"/>
    </xf>
    <xf numFmtId="166" fontId="22" fillId="0" borderId="6" xfId="1" applyNumberFormat="1" applyFont="1" applyFill="1" applyBorder="1" applyAlignment="1">
      <alignment vertical="center"/>
    </xf>
    <xf numFmtId="166" fontId="22" fillId="0" borderId="6" xfId="1" applyNumberFormat="1" applyFont="1" applyFill="1" applyBorder="1"/>
    <xf numFmtId="166" fontId="22" fillId="0" borderId="0" xfId="1" applyNumberFormat="1" applyFont="1" applyFill="1" applyBorder="1"/>
    <xf numFmtId="0" fontId="22" fillId="0" borderId="0" xfId="0" applyFont="1" applyFill="1" applyBorder="1"/>
    <xf numFmtId="166" fontId="22" fillId="0" borderId="15" xfId="1" applyNumberFormat="1" applyFont="1" applyFill="1" applyBorder="1" applyAlignment="1">
      <alignment horizontal="right"/>
    </xf>
    <xf numFmtId="166" fontId="22" fillId="0" borderId="14" xfId="1" applyNumberFormat="1" applyFont="1" applyFill="1" applyBorder="1"/>
    <xf numFmtId="166" fontId="22" fillId="0" borderId="14" xfId="1" quotePrefix="1" applyNumberFormat="1" applyFont="1" applyFill="1" applyBorder="1" applyAlignment="1">
      <alignment horizontal="right"/>
    </xf>
    <xf numFmtId="37" fontId="22" fillId="0" borderId="14" xfId="1" applyNumberFormat="1" applyFont="1" applyFill="1" applyBorder="1"/>
    <xf numFmtId="0" fontId="21" fillId="0" borderId="0" xfId="0" applyFont="1" applyFill="1" applyBorder="1"/>
    <xf numFmtId="166" fontId="22" fillId="0" borderId="6" xfId="1" applyNumberFormat="1" applyFont="1" applyFill="1" applyBorder="1" applyAlignment="1">
      <alignment horizontal="right" vertical="top"/>
    </xf>
    <xf numFmtId="166" fontId="23" fillId="0" borderId="14" xfId="1" applyNumberFormat="1" applyFont="1" applyFill="1" applyBorder="1" applyAlignment="1">
      <alignment horizontal="right" vertical="top"/>
    </xf>
    <xf numFmtId="166" fontId="22" fillId="0" borderId="6" xfId="1" quotePrefix="1" applyNumberFormat="1" applyFont="1" applyFill="1" applyBorder="1" applyAlignment="1">
      <alignment horizontal="right"/>
    </xf>
    <xf numFmtId="166" fontId="22" fillId="0" borderId="6" xfId="1" applyNumberFormat="1" applyFont="1" applyFill="1" applyBorder="1" applyAlignment="1">
      <alignment horizontal="left" vertical="top"/>
    </xf>
    <xf numFmtId="171" fontId="22" fillId="0" borderId="0" xfId="1" applyNumberFormat="1" applyFont="1" applyFill="1" applyBorder="1"/>
    <xf numFmtId="0" fontId="22" fillId="0" borderId="0" xfId="0" applyFont="1" applyFill="1" applyAlignment="1">
      <alignment vertical="justify" wrapText="1"/>
    </xf>
    <xf numFmtId="0" fontId="21" fillId="0" borderId="0" xfId="0" applyFont="1" applyFill="1" applyAlignment="1">
      <alignment vertical="justify" wrapText="1"/>
    </xf>
    <xf numFmtId="0" fontId="22" fillId="0" borderId="0" xfId="0" applyFont="1" applyFill="1" applyAlignment="1">
      <alignment horizontal="left" vertical="top" wrapText="1"/>
    </xf>
    <xf numFmtId="0" fontId="22" fillId="0" borderId="0" xfId="0" applyFont="1" applyFill="1" applyAlignment="1">
      <alignment vertical="top" wrapText="1"/>
    </xf>
    <xf numFmtId="165" fontId="22" fillId="0" borderId="0" xfId="3" applyNumberFormat="1" applyFont="1" applyFill="1" applyAlignment="1">
      <alignment vertical="top" wrapText="1"/>
    </xf>
    <xf numFmtId="0" fontId="27" fillId="0" borderId="0" xfId="9" applyFont="1" applyFill="1" applyAlignment="1">
      <alignment horizontal="left"/>
    </xf>
    <xf numFmtId="0" fontId="22" fillId="0" borderId="0" xfId="9" applyFont="1" applyFill="1"/>
    <xf numFmtId="165" fontId="22" fillId="0" borderId="0" xfId="3" applyNumberFormat="1" applyFont="1" applyFill="1"/>
    <xf numFmtId="0" fontId="22" fillId="0" borderId="0" xfId="9" applyFont="1" applyFill="1" applyAlignment="1">
      <alignment horizontal="left"/>
    </xf>
    <xf numFmtId="0" fontId="22" fillId="0" borderId="0" xfId="9" applyFont="1" applyFill="1" applyAlignment="1">
      <alignment vertical="justify" wrapText="1"/>
    </xf>
    <xf numFmtId="0" fontId="22" fillId="0" borderId="0" xfId="9" applyFont="1" applyFill="1" applyAlignment="1">
      <alignment horizontal="left" vertical="top" wrapText="1"/>
    </xf>
    <xf numFmtId="165" fontId="22" fillId="0" borderId="0" xfId="3" applyNumberFormat="1" applyFont="1" applyFill="1" applyAlignment="1">
      <alignment horizontal="left" vertical="top" wrapText="1"/>
    </xf>
    <xf numFmtId="0" fontId="21" fillId="0" borderId="0" xfId="9" applyFont="1" applyFill="1" applyAlignment="1">
      <alignment horizontal="left"/>
    </xf>
    <xf numFmtId="0" fontId="22" fillId="0" borderId="0" xfId="9" applyFont="1" applyFill="1" applyAlignment="1">
      <alignment vertical="top" wrapText="1"/>
    </xf>
    <xf numFmtId="165" fontId="22" fillId="0" borderId="0" xfId="3" applyNumberFormat="1" applyFont="1" applyFill="1" applyAlignment="1">
      <alignment vertical="justify" wrapText="1"/>
    </xf>
    <xf numFmtId="0" fontId="22" fillId="0" borderId="0" xfId="9" applyFont="1" applyFill="1" applyAlignment="1">
      <alignment horizontal="left" vertical="justify" wrapText="1"/>
    </xf>
    <xf numFmtId="0" fontId="22" fillId="0" borderId="0" xfId="9" applyFont="1" applyFill="1" applyAlignment="1">
      <alignment horizontal="justify" vertical="top" wrapText="1"/>
    </xf>
    <xf numFmtId="165" fontId="22" fillId="0" borderId="0" xfId="3" applyNumberFormat="1" applyFont="1" applyFill="1" applyAlignment="1">
      <alignment horizontal="justify" vertical="top" wrapText="1"/>
    </xf>
    <xf numFmtId="0" fontId="27" fillId="0" borderId="0" xfId="9" applyFont="1" applyFill="1"/>
    <xf numFmtId="0" fontId="29" fillId="0" borderId="0" xfId="0" applyFont="1" applyAlignment="1"/>
    <xf numFmtId="0" fontId="22" fillId="0" borderId="0" xfId="9" applyFont="1" applyFill="1" applyAlignment="1">
      <alignment horizontal="center" vertical="justify" wrapText="1"/>
    </xf>
    <xf numFmtId="0" fontId="22" fillId="0" borderId="0" xfId="0" applyFont="1" applyFill="1" applyAlignment="1">
      <alignment horizontal="left" vertical="justify" wrapText="1"/>
    </xf>
    <xf numFmtId="165" fontId="22" fillId="0" borderId="0" xfId="3" applyNumberFormat="1" applyFont="1" applyFill="1" applyAlignment="1">
      <alignment horizontal="left" vertical="justify" wrapText="1"/>
    </xf>
    <xf numFmtId="0" fontId="22" fillId="0" borderId="0" xfId="9" applyFont="1" applyFill="1" applyAlignment="1">
      <alignment horizontal="left" wrapText="1"/>
    </xf>
    <xf numFmtId="165" fontId="22" fillId="0" borderId="0" xfId="3" applyNumberFormat="1" applyFont="1" applyFill="1" applyAlignment="1">
      <alignment horizontal="left" wrapText="1"/>
    </xf>
    <xf numFmtId="0" fontId="22" fillId="0" borderId="0" xfId="9" applyNumberFormat="1" applyFont="1" applyFill="1" applyAlignment="1">
      <alignment horizontal="left" vertical="justify" wrapText="1"/>
    </xf>
    <xf numFmtId="0" fontId="22" fillId="0" borderId="0" xfId="9" applyFont="1" applyFill="1" applyAlignment="1">
      <alignment horizontal="center" vertical="center"/>
    </xf>
    <xf numFmtId="165" fontId="22" fillId="0" borderId="0" xfId="3" applyNumberFormat="1" applyFont="1" applyFill="1" applyBorder="1" applyAlignment="1">
      <alignment vertical="top" wrapText="1"/>
    </xf>
    <xf numFmtId="0" fontId="22" fillId="0" borderId="0" xfId="9" applyFont="1" applyFill="1" applyBorder="1"/>
    <xf numFmtId="165" fontId="22" fillId="0" borderId="0" xfId="3" applyNumberFormat="1" applyFont="1" applyFill="1" applyBorder="1"/>
    <xf numFmtId="0" fontId="21" fillId="0" borderId="6" xfId="9" applyFont="1" applyFill="1" applyBorder="1"/>
    <xf numFmtId="166" fontId="21" fillId="0" borderId="6" xfId="1" applyNumberFormat="1" applyFont="1" applyBorder="1" applyAlignment="1">
      <alignment horizontal="center"/>
    </xf>
    <xf numFmtId="0" fontId="22" fillId="0" borderId="6" xfId="9" applyFont="1" applyFill="1" applyBorder="1"/>
    <xf numFmtId="37" fontId="22" fillId="0" borderId="6" xfId="1" quotePrefix="1" applyNumberFormat="1" applyFont="1" applyBorder="1" applyAlignment="1">
      <alignment horizontal="right"/>
    </xf>
    <xf numFmtId="37" fontId="22" fillId="0" borderId="6" xfId="1" applyNumberFormat="1" applyFont="1" applyBorder="1" applyAlignment="1">
      <alignment horizontal="right"/>
    </xf>
    <xf numFmtId="166" fontId="22" fillId="0" borderId="6" xfId="1" applyNumberFormat="1" applyFont="1" applyBorder="1"/>
    <xf numFmtId="37" fontId="22" fillId="0" borderId="6" xfId="1" applyNumberFormat="1" applyFont="1" applyBorder="1"/>
    <xf numFmtId="0" fontId="22" fillId="0" borderId="0" xfId="9" applyFont="1" applyFill="1" applyBorder="1" applyAlignment="1">
      <alignment horizontal="left" vertical="center"/>
    </xf>
    <xf numFmtId="165" fontId="22" fillId="0" borderId="6" xfId="3" applyNumberFormat="1" applyFont="1" applyFill="1" applyBorder="1" applyAlignment="1">
      <alignment horizontal="right"/>
    </xf>
    <xf numFmtId="166" fontId="21" fillId="0" borderId="6" xfId="1" applyNumberFormat="1" applyFont="1" applyBorder="1"/>
    <xf numFmtId="165" fontId="22" fillId="0" borderId="6" xfId="3" applyNumberFormat="1" applyFont="1" applyFill="1" applyBorder="1" applyAlignment="1">
      <alignment horizontal="left"/>
    </xf>
    <xf numFmtId="165" fontId="21" fillId="0" borderId="6" xfId="3" applyNumberFormat="1" applyFont="1" applyFill="1" applyBorder="1" applyAlignment="1">
      <alignment horizontal="right" wrapText="1"/>
    </xf>
    <xf numFmtId="166" fontId="21" fillId="0" borderId="6" xfId="1" applyNumberFormat="1" applyFont="1" applyBorder="1" applyAlignment="1">
      <alignment horizontal="right" wrapText="1"/>
    </xf>
    <xf numFmtId="166" fontId="21" fillId="0" borderId="6" xfId="1" applyNumberFormat="1" applyFont="1" applyBorder="1" applyAlignment="1">
      <alignment horizontal="center" wrapText="1"/>
    </xf>
    <xf numFmtId="165" fontId="21" fillId="0" borderId="0" xfId="3" applyNumberFormat="1" applyFont="1" applyFill="1" applyBorder="1"/>
    <xf numFmtId="0" fontId="21" fillId="0" borderId="0" xfId="9" applyFont="1" applyFill="1" applyBorder="1"/>
    <xf numFmtId="165" fontId="22" fillId="0" borderId="0" xfId="3" applyNumberFormat="1" applyFont="1" applyFill="1" applyAlignment="1">
      <alignment horizontal="center" vertical="top"/>
    </xf>
    <xf numFmtId="0" fontId="22" fillId="0" borderId="0" xfId="9" applyFont="1" applyFill="1" applyAlignment="1">
      <alignment horizontal="left" vertical="top"/>
    </xf>
    <xf numFmtId="165" fontId="21" fillId="0" borderId="6" xfId="3" applyNumberFormat="1" applyFont="1" applyFill="1" applyBorder="1" applyAlignment="1">
      <alignment horizontal="center"/>
    </xf>
    <xf numFmtId="0" fontId="21" fillId="0" borderId="4" xfId="9" applyFont="1" applyFill="1" applyBorder="1" applyAlignment="1">
      <alignment horizontal="center"/>
    </xf>
    <xf numFmtId="0" fontId="21" fillId="0" borderId="5" xfId="9" applyFont="1" applyFill="1" applyBorder="1" applyAlignment="1">
      <alignment horizontal="center"/>
    </xf>
    <xf numFmtId="0" fontId="21" fillId="0" borderId="15" xfId="9" applyFont="1" applyFill="1" applyBorder="1" applyAlignment="1">
      <alignment horizontal="center"/>
    </xf>
    <xf numFmtId="39" fontId="22" fillId="0" borderId="6" xfId="3" applyNumberFormat="1" applyFont="1" applyFill="1" applyBorder="1" applyAlignment="1">
      <alignment horizontal="center"/>
    </xf>
    <xf numFmtId="165" fontId="22" fillId="0" borderId="6" xfId="3" applyNumberFormat="1" applyFont="1" applyFill="1" applyBorder="1" applyAlignment="1">
      <alignment horizontal="center"/>
    </xf>
    <xf numFmtId="165" fontId="27" fillId="0" borderId="0" xfId="3" applyNumberFormat="1" applyFont="1" applyFill="1" applyBorder="1"/>
    <xf numFmtId="165" fontId="23" fillId="0" borderId="0" xfId="3" applyNumberFormat="1" applyFont="1" applyFill="1"/>
    <xf numFmtId="165" fontId="27" fillId="0" borderId="6" xfId="3" applyNumberFormat="1" applyFont="1" applyFill="1" applyBorder="1"/>
    <xf numFmtId="165" fontId="23" fillId="0" borderId="6" xfId="3" applyNumberFormat="1" applyFont="1" applyFill="1" applyBorder="1"/>
    <xf numFmtId="0" fontId="27" fillId="0" borderId="6" xfId="9" applyFont="1" applyFill="1" applyBorder="1"/>
    <xf numFmtId="165" fontId="22" fillId="0" borderId="6" xfId="3" applyNumberFormat="1" applyFont="1" applyFill="1" applyBorder="1"/>
    <xf numFmtId="0" fontId="27" fillId="0" borderId="0" xfId="9" applyFont="1" applyFill="1" applyBorder="1"/>
    <xf numFmtId="0" fontId="21" fillId="0" borderId="0" xfId="9" applyFont="1" applyFill="1"/>
    <xf numFmtId="165" fontId="21" fillId="0" borderId="6" xfId="3" applyNumberFormat="1" applyFont="1" applyFill="1" applyBorder="1"/>
    <xf numFmtId="0" fontId="27" fillId="0" borderId="0" xfId="9" applyFont="1" applyFill="1" applyAlignment="1">
      <alignment horizontal="left" vertical="top"/>
    </xf>
    <xf numFmtId="165" fontId="21" fillId="0" borderId="8" xfId="3" applyNumberFormat="1" applyFont="1" applyFill="1" applyBorder="1" applyAlignment="1">
      <alignment horizontal="center"/>
    </xf>
    <xf numFmtId="39" fontId="22" fillId="0" borderId="6" xfId="3" applyNumberFormat="1" applyFont="1" applyFill="1" applyBorder="1"/>
    <xf numFmtId="43" fontId="22" fillId="0" borderId="6" xfId="3" applyFont="1" applyFill="1" applyBorder="1"/>
    <xf numFmtId="0" fontId="22" fillId="0" borderId="0" xfId="0" applyFont="1" applyFill="1" applyBorder="1" applyAlignment="1">
      <alignment horizontal="left" vertical="justify" wrapText="1"/>
    </xf>
    <xf numFmtId="165" fontId="22" fillId="0" borderId="0" xfId="3" applyNumberFormat="1" applyFont="1" applyFill="1" applyBorder="1" applyAlignment="1">
      <alignment horizontal="left" vertical="justify" wrapText="1"/>
    </xf>
    <xf numFmtId="165" fontId="22" fillId="0" borderId="0" xfId="3" applyNumberFormat="1" applyFont="1" applyFill="1" applyBorder="1" applyAlignment="1">
      <alignment horizontal="left"/>
    </xf>
    <xf numFmtId="165" fontId="22" fillId="0" borderId="0" xfId="3" applyNumberFormat="1" applyFont="1" applyFill="1" applyBorder="1" applyAlignment="1"/>
    <xf numFmtId="165" fontId="22" fillId="0" borderId="0" xfId="3" applyNumberFormat="1" applyFont="1" applyFill="1" applyAlignment="1">
      <alignment vertical="top"/>
    </xf>
    <xf numFmtId="0" fontId="22" fillId="0" borderId="0" xfId="9" applyFont="1" applyFill="1" applyAlignment="1">
      <alignment vertical="center" wrapText="1"/>
    </xf>
    <xf numFmtId="0" fontId="22" fillId="0" borderId="0" xfId="9" applyFont="1" applyFill="1" applyAlignment="1"/>
    <xf numFmtId="165" fontId="22" fillId="0" borderId="0" xfId="3" applyNumberFormat="1" applyFont="1" applyFill="1" applyAlignment="1"/>
    <xf numFmtId="0" fontId="22" fillId="0" borderId="0" xfId="9" applyFont="1" applyFill="1" applyAlignment="1">
      <alignment horizontal="justify"/>
    </xf>
    <xf numFmtId="165" fontId="22" fillId="0" borderId="0" xfId="3" applyNumberFormat="1" applyFont="1" applyFill="1" applyAlignment="1">
      <alignment horizontal="justify"/>
    </xf>
    <xf numFmtId="0" fontId="22" fillId="0" borderId="0" xfId="0" applyFont="1" applyAlignment="1">
      <alignment horizontal="left" vertical="justify" wrapText="1"/>
    </xf>
    <xf numFmtId="0" fontId="30" fillId="0" borderId="0" xfId="0" applyFont="1"/>
    <xf numFmtId="0" fontId="21" fillId="0" borderId="0" xfId="0" applyFont="1" applyFill="1" applyBorder="1" applyAlignment="1"/>
    <xf numFmtId="0" fontId="21" fillId="0" borderId="0" xfId="0" applyFont="1" applyFill="1" applyBorder="1" applyAlignment="1">
      <alignment horizontal="left"/>
    </xf>
    <xf numFmtId="165" fontId="21" fillId="0" borderId="0" xfId="3" applyNumberFormat="1" applyFont="1" applyFill="1"/>
    <xf numFmtId="0" fontId="21" fillId="0" borderId="0" xfId="0" applyFont="1" applyFill="1" applyBorder="1" applyAlignment="1">
      <alignment horizontal="center"/>
    </xf>
    <xf numFmtId="0" fontId="22" fillId="0" borderId="0" xfId="0" applyFont="1"/>
    <xf numFmtId="0" fontId="22" fillId="0" borderId="0" xfId="0" applyFont="1" applyFill="1" applyBorder="1" applyAlignment="1">
      <alignment horizontal="center"/>
    </xf>
    <xf numFmtId="0" fontId="22" fillId="0" borderId="0" xfId="0" applyFont="1" applyFill="1" applyBorder="1" applyAlignment="1">
      <alignment horizontal="left"/>
    </xf>
    <xf numFmtId="0" fontId="22" fillId="0" borderId="0" xfId="0" applyFont="1" applyAlignment="1">
      <alignment horizontal="center"/>
    </xf>
    <xf numFmtId="0" fontId="22" fillId="0" borderId="0" xfId="0" applyFont="1" applyAlignment="1">
      <alignment horizontal="left"/>
    </xf>
    <xf numFmtId="166" fontId="3" fillId="0" borderId="29" xfId="1" applyNumberFormat="1" applyFont="1" applyBorder="1" applyProtection="1"/>
    <xf numFmtId="166" fontId="10" fillId="0" borderId="0" xfId="0" applyNumberFormat="1" applyFont="1"/>
    <xf numFmtId="0" fontId="22" fillId="2" borderId="0" xfId="0" applyFont="1" applyFill="1" applyBorder="1"/>
    <xf numFmtId="166" fontId="22" fillId="2" borderId="0" xfId="1" applyNumberFormat="1" applyFont="1" applyFill="1" applyBorder="1" applyAlignment="1">
      <alignment vertical="top"/>
    </xf>
    <xf numFmtId="166" fontId="22" fillId="2" borderId="0" xfId="1" applyNumberFormat="1" applyFont="1" applyFill="1" applyBorder="1" applyAlignment="1">
      <alignment horizontal="center" vertical="top"/>
    </xf>
    <xf numFmtId="166" fontId="22" fillId="2" borderId="0" xfId="1" applyNumberFormat="1" applyFont="1" applyFill="1" applyBorder="1" applyAlignment="1" applyProtection="1">
      <alignment vertical="top"/>
    </xf>
    <xf numFmtId="166" fontId="22" fillId="2" borderId="0" xfId="1" applyNumberFormat="1" applyFont="1" applyFill="1" applyBorder="1" applyAlignment="1" applyProtection="1">
      <alignment horizontal="center" vertical="top"/>
    </xf>
    <xf numFmtId="166" fontId="34" fillId="2" borderId="0" xfId="1" applyNumberFormat="1" applyFont="1" applyFill="1" applyBorder="1" applyAlignment="1">
      <alignment vertical="top"/>
    </xf>
    <xf numFmtId="166" fontId="34" fillId="2" borderId="14" xfId="1" applyNumberFormat="1" applyFont="1" applyFill="1" applyBorder="1" applyAlignment="1">
      <alignment vertical="top"/>
    </xf>
    <xf numFmtId="166" fontId="34" fillId="2" borderId="0" xfId="1" applyNumberFormat="1" applyFont="1" applyFill="1" applyBorder="1" applyAlignment="1" applyProtection="1">
      <alignment vertical="top"/>
    </xf>
    <xf numFmtId="166" fontId="34" fillId="2" borderId="0" xfId="1" applyNumberFormat="1" applyFont="1" applyFill="1" applyBorder="1" applyAlignment="1" applyProtection="1">
      <alignment horizontal="center" vertical="top"/>
    </xf>
    <xf numFmtId="166" fontId="33" fillId="2" borderId="19" xfId="1" applyNumberFormat="1" applyFont="1" applyFill="1" applyBorder="1" applyAlignment="1">
      <alignment vertical="top"/>
    </xf>
    <xf numFmtId="166" fontId="33" fillId="2" borderId="0" xfId="1" applyNumberFormat="1" applyFont="1" applyFill="1" applyBorder="1" applyAlignment="1" applyProtection="1">
      <alignment vertical="top"/>
    </xf>
    <xf numFmtId="166" fontId="33" fillId="2" borderId="0" xfId="1" applyNumberFormat="1" applyFont="1" applyFill="1" applyBorder="1" applyAlignment="1">
      <alignment vertical="top"/>
    </xf>
    <xf numFmtId="166" fontId="37" fillId="0" borderId="0" xfId="1" applyNumberFormat="1" applyFont="1" applyFill="1" applyBorder="1"/>
    <xf numFmtId="0" fontId="34" fillId="2" borderId="0" xfId="0" applyFont="1" applyFill="1" applyBorder="1"/>
    <xf numFmtId="166" fontId="33" fillId="2" borderId="0" xfId="1" applyNumberFormat="1" applyFont="1" applyFill="1" applyBorder="1"/>
    <xf numFmtId="0" fontId="34" fillId="0" borderId="0" xfId="0" applyFont="1" applyFill="1" applyBorder="1"/>
    <xf numFmtId="166" fontId="33" fillId="0" borderId="0" xfId="1" applyNumberFormat="1" applyFont="1" applyBorder="1"/>
    <xf numFmtId="166" fontId="34" fillId="0" borderId="0" xfId="1" applyNumberFormat="1" applyFont="1" applyBorder="1"/>
    <xf numFmtId="166" fontId="33" fillId="0" borderId="4" xfId="1" applyNumberFormat="1" applyFont="1" applyBorder="1"/>
    <xf numFmtId="166" fontId="33" fillId="0" borderId="6" xfId="1" applyNumberFormat="1" applyFont="1" applyBorder="1" applyAlignment="1">
      <alignment horizontal="right"/>
    </xf>
    <xf numFmtId="166" fontId="33" fillId="0" borderId="19" xfId="1" applyNumberFormat="1" applyFont="1" applyBorder="1"/>
    <xf numFmtId="166" fontId="33" fillId="0" borderId="13" xfId="1" applyNumberFormat="1" applyFont="1" applyBorder="1" applyAlignment="1">
      <alignment horizontal="right"/>
    </xf>
    <xf numFmtId="166" fontId="33" fillId="0" borderId="19" xfId="1" applyNumberFormat="1" applyFont="1" applyBorder="1" applyAlignment="1">
      <alignment vertical="top"/>
    </xf>
    <xf numFmtId="166" fontId="33" fillId="0" borderId="13" xfId="1" applyNumberFormat="1" applyFont="1" applyBorder="1" applyAlignment="1">
      <alignment horizontal="right" vertical="top"/>
    </xf>
    <xf numFmtId="166" fontId="34" fillId="0" borderId="19" xfId="1" applyNumberFormat="1" applyFont="1" applyBorder="1" applyAlignment="1">
      <alignment vertical="top"/>
    </xf>
    <xf numFmtId="49" fontId="34" fillId="0" borderId="19" xfId="0" applyNumberFormat="1" applyFont="1" applyBorder="1" applyAlignment="1">
      <alignment vertical="top"/>
    </xf>
    <xf numFmtId="166" fontId="34" fillId="0" borderId="13" xfId="1" applyNumberFormat="1" applyFont="1" applyBorder="1" applyAlignment="1">
      <alignment horizontal="right" vertical="top"/>
    </xf>
    <xf numFmtId="166" fontId="34" fillId="0" borderId="13" xfId="1" applyNumberFormat="1" applyFont="1" applyBorder="1"/>
    <xf numFmtId="166" fontId="33" fillId="0" borderId="31" xfId="1" applyNumberFormat="1" applyFont="1" applyBorder="1" applyAlignment="1">
      <alignment horizontal="right" vertical="top"/>
    </xf>
    <xf numFmtId="167" fontId="34" fillId="0" borderId="13" xfId="0" applyNumberFormat="1" applyFont="1" applyBorder="1" applyAlignment="1">
      <alignment horizontal="right" vertical="top"/>
    </xf>
    <xf numFmtId="49" fontId="34" fillId="0" borderId="19" xfId="0" applyNumberFormat="1" applyFont="1" applyBorder="1" applyAlignment="1">
      <alignment horizontal="left" vertical="top"/>
    </xf>
    <xf numFmtId="166" fontId="34" fillId="0" borderId="19" xfId="1" applyNumberFormat="1" applyFont="1" applyBorder="1" applyAlignment="1">
      <alignment horizontal="left" vertical="top"/>
    </xf>
    <xf numFmtId="166" fontId="34" fillId="0" borderId="19" xfId="1" applyNumberFormat="1" applyFont="1" applyBorder="1"/>
    <xf numFmtId="166" fontId="33" fillId="0" borderId="31" xfId="1" applyNumberFormat="1" applyFont="1" applyBorder="1"/>
    <xf numFmtId="166" fontId="34" fillId="0" borderId="26" xfId="1" applyNumberFormat="1" applyFont="1" applyBorder="1"/>
    <xf numFmtId="166" fontId="34" fillId="0" borderId="10" xfId="1" applyNumberFormat="1" applyFont="1" applyBorder="1"/>
    <xf numFmtId="166" fontId="33" fillId="2" borderId="6" xfId="1" applyNumberFormat="1" applyFont="1" applyFill="1" applyBorder="1" applyAlignment="1">
      <alignment horizontal="center" vertical="top" wrapText="1"/>
    </xf>
    <xf numFmtId="166" fontId="34" fillId="2" borderId="13" xfId="1" applyNumberFormat="1" applyFont="1" applyFill="1" applyBorder="1" applyAlignment="1">
      <alignment vertical="top"/>
    </xf>
    <xf numFmtId="166" fontId="34" fillId="2" borderId="8" xfId="1" applyNumberFormat="1" applyFont="1" applyFill="1" applyBorder="1" applyAlignment="1">
      <alignment vertical="top"/>
    </xf>
    <xf numFmtId="166" fontId="33" fillId="2" borderId="15" xfId="1" applyNumberFormat="1" applyFont="1" applyFill="1" applyBorder="1" applyAlignment="1">
      <alignment vertical="top"/>
    </xf>
    <xf numFmtId="166" fontId="34" fillId="2" borderId="30" xfId="1" applyNumberFormat="1" applyFont="1" applyFill="1" applyBorder="1" applyAlignment="1">
      <alignment vertical="top"/>
    </xf>
    <xf numFmtId="166" fontId="33" fillId="2" borderId="4" xfId="1" applyNumberFormat="1" applyFont="1" applyFill="1" applyBorder="1" applyAlignment="1">
      <alignment vertical="top"/>
    </xf>
    <xf numFmtId="166" fontId="37" fillId="2" borderId="0" xfId="1" applyNumberFormat="1" applyFont="1" applyFill="1" applyBorder="1"/>
    <xf numFmtId="166" fontId="33" fillId="2" borderId="7" xfId="1" applyNumberFormat="1" applyFont="1" applyFill="1" applyBorder="1" applyAlignment="1">
      <alignment horizontal="center" vertical="center"/>
    </xf>
    <xf numFmtId="166" fontId="33" fillId="2" borderId="26" xfId="1" applyNumberFormat="1" applyFont="1" applyFill="1" applyBorder="1" applyAlignment="1">
      <alignment horizontal="center" vertical="center"/>
    </xf>
    <xf numFmtId="166" fontId="34" fillId="2" borderId="19" xfId="1" applyNumberFormat="1" applyFont="1" applyFill="1" applyBorder="1" applyAlignment="1">
      <alignment vertical="top" wrapText="1"/>
    </xf>
    <xf numFmtId="166" fontId="34" fillId="2" borderId="13" xfId="1" applyNumberFormat="1" applyFont="1" applyFill="1" applyBorder="1" applyAlignment="1">
      <alignment vertical="center"/>
    </xf>
    <xf numFmtId="166" fontId="34" fillId="2" borderId="14" xfId="1" applyNumberFormat="1" applyFont="1" applyFill="1" applyBorder="1" applyAlignment="1">
      <alignment vertical="center"/>
    </xf>
    <xf numFmtId="166" fontId="33" fillId="2" borderId="6" xfId="1" applyNumberFormat="1" applyFont="1" applyFill="1" applyBorder="1" applyAlignment="1">
      <alignment vertical="center"/>
    </xf>
    <xf numFmtId="166" fontId="33" fillId="2" borderId="0" xfId="1" applyNumberFormat="1" applyFont="1" applyFill="1" applyBorder="1" applyAlignment="1">
      <alignment vertical="center"/>
    </xf>
    <xf numFmtId="166" fontId="33" fillId="2" borderId="0" xfId="1" applyNumberFormat="1" applyFont="1" applyFill="1"/>
    <xf numFmtId="166" fontId="34" fillId="2" borderId="0" xfId="1" applyNumberFormat="1" applyFont="1" applyFill="1"/>
    <xf numFmtId="166" fontId="34" fillId="2" borderId="6" xfId="1" applyNumberFormat="1" applyFont="1" applyFill="1" applyBorder="1"/>
    <xf numFmtId="166" fontId="33" fillId="2" borderId="6" xfId="1" applyNumberFormat="1" applyFont="1" applyFill="1" applyBorder="1"/>
    <xf numFmtId="166" fontId="34" fillId="2" borderId="0" xfId="1" applyNumberFormat="1" applyFont="1" applyFill="1" applyBorder="1"/>
    <xf numFmtId="166" fontId="33" fillId="2" borderId="6" xfId="1" applyNumberFormat="1" applyFont="1" applyFill="1" applyBorder="1" applyAlignment="1">
      <alignment horizontal="center"/>
    </xf>
    <xf numFmtId="4" fontId="33" fillId="2" borderId="6" xfId="1" applyNumberFormat="1" applyFont="1" applyFill="1" applyBorder="1"/>
    <xf numFmtId="166" fontId="33" fillId="2" borderId="4" xfId="1" applyNumberFormat="1" applyFont="1" applyFill="1" applyBorder="1"/>
    <xf numFmtId="166" fontId="33" fillId="2" borderId="15" xfId="1" applyNumberFormat="1" applyFont="1" applyFill="1" applyBorder="1"/>
    <xf numFmtId="166" fontId="33" fillId="2" borderId="6" xfId="1" applyNumberFormat="1" applyFont="1" applyFill="1" applyBorder="1" applyAlignment="1">
      <alignment horizontal="right"/>
    </xf>
    <xf numFmtId="166" fontId="33" fillId="2" borderId="15" xfId="1" applyNumberFormat="1" applyFont="1" applyFill="1" applyBorder="1" applyAlignment="1">
      <alignment horizontal="right"/>
    </xf>
    <xf numFmtId="0" fontId="34" fillId="2" borderId="8" xfId="0" applyFont="1" applyFill="1" applyBorder="1" applyAlignment="1">
      <alignment horizontal="left"/>
    </xf>
    <xf numFmtId="0" fontId="34" fillId="2" borderId="14" xfId="0" applyFont="1" applyFill="1" applyBorder="1" applyAlignment="1">
      <alignment horizontal="center"/>
    </xf>
    <xf numFmtId="166" fontId="34" fillId="2" borderId="14" xfId="1" applyNumberFormat="1" applyFont="1" applyFill="1" applyBorder="1" applyAlignment="1">
      <alignment horizontal="center"/>
    </xf>
    <xf numFmtId="166" fontId="34" fillId="2" borderId="13" xfId="1" applyNumberFormat="1" applyFont="1" applyFill="1" applyBorder="1"/>
    <xf numFmtId="0" fontId="34" fillId="2" borderId="13" xfId="0" applyFont="1" applyFill="1" applyBorder="1" applyAlignment="1">
      <alignment horizontal="left"/>
    </xf>
    <xf numFmtId="0" fontId="34" fillId="2" borderId="13" xfId="0" applyFont="1" applyFill="1" applyBorder="1" applyAlignment="1">
      <alignment horizontal="center"/>
    </xf>
    <xf numFmtId="37" fontId="34" fillId="2" borderId="13" xfId="1" applyNumberFormat="1" applyFont="1" applyFill="1" applyBorder="1"/>
    <xf numFmtId="166" fontId="33" fillId="2" borderId="5" xfId="1" applyNumberFormat="1" applyFont="1" applyFill="1" applyBorder="1"/>
    <xf numFmtId="0" fontId="34" fillId="2" borderId="11" xfId="0" applyFont="1" applyFill="1" applyBorder="1"/>
    <xf numFmtId="0" fontId="34" fillId="2" borderId="6" xfId="0" applyFont="1" applyFill="1" applyBorder="1"/>
    <xf numFmtId="166" fontId="34" fillId="2" borderId="6" xfId="1" applyNumberFormat="1" applyFont="1" applyFill="1" applyBorder="1" applyAlignment="1">
      <alignment horizontal="left" vertical="top" wrapText="1"/>
    </xf>
    <xf numFmtId="166" fontId="34" fillId="2" borderId="6" xfId="1" applyNumberFormat="1" applyFont="1" applyFill="1" applyBorder="1" applyAlignment="1">
      <alignment vertical="top" wrapText="1"/>
    </xf>
    <xf numFmtId="166" fontId="33" fillId="2" borderId="6" xfId="1" applyNumberFormat="1" applyFont="1" applyFill="1" applyBorder="1" applyAlignment="1">
      <alignment horizontal="right" vertical="top"/>
    </xf>
    <xf numFmtId="166" fontId="34" fillId="2" borderId="6" xfId="1" applyNumberFormat="1" applyFont="1" applyFill="1" applyBorder="1" applyAlignment="1">
      <alignment vertical="top"/>
    </xf>
    <xf numFmtId="166" fontId="34" fillId="2" borderId="6" xfId="1" applyNumberFormat="1" applyFont="1" applyFill="1" applyBorder="1" applyAlignment="1">
      <alignment horizontal="right" vertical="top"/>
    </xf>
    <xf numFmtId="166" fontId="33" fillId="2" borderId="6" xfId="0" applyNumberFormat="1" applyFont="1" applyFill="1" applyBorder="1"/>
    <xf numFmtId="166" fontId="34" fillId="2" borderId="0" xfId="1" applyNumberFormat="1" applyFont="1" applyFill="1" applyBorder="1" applyAlignment="1">
      <alignment horizontal="center"/>
    </xf>
    <xf numFmtId="164" fontId="34" fillId="2" borderId="6" xfId="1" applyFont="1" applyFill="1" applyBorder="1"/>
    <xf numFmtId="166" fontId="34" fillId="2" borderId="8" xfId="1" applyNumberFormat="1" applyFont="1" applyFill="1" applyBorder="1"/>
    <xf numFmtId="166" fontId="34" fillId="2" borderId="19" xfId="1" applyNumberFormat="1" applyFont="1" applyFill="1" applyBorder="1" applyAlignment="1">
      <alignment horizontal="left" vertical="top" wrapText="1"/>
    </xf>
    <xf numFmtId="166" fontId="34" fillId="2" borderId="19" xfId="1" applyNumberFormat="1" applyFont="1" applyFill="1" applyBorder="1" applyAlignment="1">
      <alignment horizontal="left" vertical="top" wrapText="1" indent="3"/>
    </xf>
    <xf numFmtId="166" fontId="34" fillId="2" borderId="6" xfId="1" applyNumberFormat="1" applyFont="1" applyFill="1" applyBorder="1" applyAlignment="1">
      <alignment horizontal="left" vertical="top" wrapText="1" indent="2"/>
    </xf>
    <xf numFmtId="166" fontId="33" fillId="2" borderId="6" xfId="1" applyNumberFormat="1" applyFont="1" applyFill="1" applyBorder="1" applyAlignment="1"/>
    <xf numFmtId="166" fontId="11" fillId="3" borderId="0" xfId="1" applyNumberFormat="1" applyFont="1" applyFill="1" applyBorder="1" applyAlignment="1">
      <alignment vertical="top"/>
    </xf>
    <xf numFmtId="166" fontId="12" fillId="3" borderId="0" xfId="1" applyNumberFormat="1" applyFont="1" applyFill="1" applyBorder="1"/>
    <xf numFmtId="166" fontId="34" fillId="0" borderId="0" xfId="1" applyNumberFormat="1" applyFont="1" applyFill="1" applyBorder="1" applyAlignment="1" applyProtection="1">
      <alignment vertical="top"/>
    </xf>
    <xf numFmtId="166" fontId="33" fillId="0" borderId="0" xfId="1" applyNumberFormat="1" applyFont="1" applyFill="1" applyBorder="1" applyAlignment="1" applyProtection="1">
      <alignment vertical="top"/>
    </xf>
    <xf numFmtId="166" fontId="12" fillId="0" borderId="0" xfId="1" applyNumberFormat="1" applyFont="1" applyFill="1" applyBorder="1"/>
    <xf numFmtId="1" fontId="3" fillId="3" borderId="5" xfId="0" applyNumberFormat="1" applyFont="1" applyFill="1" applyBorder="1" applyAlignment="1" applyProtection="1">
      <alignment horizontal="center" vertical="justify"/>
    </xf>
    <xf numFmtId="0" fontId="34" fillId="2" borderId="5" xfId="0" applyFont="1" applyFill="1" applyBorder="1"/>
    <xf numFmtId="166" fontId="34" fillId="0" borderId="0" xfId="1" applyNumberFormat="1" applyFont="1" applyFill="1" applyBorder="1" applyAlignment="1" applyProtection="1">
      <alignment horizontal="left" vertical="top"/>
    </xf>
    <xf numFmtId="166" fontId="21" fillId="0" borderId="0" xfId="1" applyNumberFormat="1" applyFont="1" applyFill="1" applyBorder="1" applyAlignment="1" applyProtection="1">
      <alignment vertical="top"/>
    </xf>
    <xf numFmtId="166" fontId="33" fillId="2" borderId="15" xfId="1" applyNumberFormat="1" applyFont="1" applyFill="1" applyBorder="1" applyAlignment="1">
      <alignment horizontal="right" vertical="center"/>
    </xf>
    <xf numFmtId="166" fontId="33" fillId="2" borderId="8" xfId="1" applyNumberFormat="1" applyFont="1" applyFill="1" applyBorder="1" applyAlignment="1">
      <alignment horizontal="center" vertical="top"/>
    </xf>
    <xf numFmtId="166" fontId="34" fillId="2" borderId="9" xfId="1" applyNumberFormat="1" applyFont="1" applyFill="1" applyBorder="1" applyAlignment="1">
      <alignment vertical="top"/>
    </xf>
    <xf numFmtId="166" fontId="34" fillId="2" borderId="30" xfId="1" applyNumberFormat="1" applyFont="1" applyFill="1" applyBorder="1" applyAlignment="1" applyProtection="1">
      <alignment vertical="top"/>
    </xf>
    <xf numFmtId="166" fontId="33" fillId="2" borderId="13" xfId="1" applyNumberFormat="1" applyFont="1" applyFill="1" applyBorder="1" applyAlignment="1">
      <alignment horizontal="center" vertical="top"/>
    </xf>
    <xf numFmtId="166" fontId="34" fillId="2" borderId="14" xfId="1" applyNumberFormat="1" applyFont="1" applyFill="1" applyBorder="1" applyAlignment="1" applyProtection="1">
      <alignment vertical="top"/>
    </xf>
    <xf numFmtId="0" fontId="34" fillId="2" borderId="0" xfId="1" applyNumberFormat="1" applyFont="1" applyFill="1" applyBorder="1" applyAlignment="1">
      <alignment horizontal="left" vertical="top"/>
    </xf>
    <xf numFmtId="166" fontId="33" fillId="2" borderId="14" xfId="1" applyNumberFormat="1" applyFont="1" applyFill="1" applyBorder="1" applyAlignment="1">
      <alignment vertical="top"/>
    </xf>
    <xf numFmtId="0" fontId="34" fillId="2" borderId="0" xfId="1" applyNumberFormat="1" applyFont="1" applyFill="1" applyBorder="1" applyAlignment="1">
      <alignment vertical="top"/>
    </xf>
    <xf numFmtId="166" fontId="34" fillId="2" borderId="0" xfId="1" applyNumberFormat="1" applyFont="1" applyFill="1" applyBorder="1" applyAlignment="1">
      <alignment horizontal="left" vertical="top" indent="2"/>
    </xf>
    <xf numFmtId="166" fontId="34" fillId="2" borderId="0" xfId="1" applyNumberFormat="1" applyFont="1" applyFill="1" applyBorder="1" applyAlignment="1">
      <alignment horizontal="left" vertical="top" wrapText="1" indent="2"/>
    </xf>
    <xf numFmtId="166" fontId="33" fillId="2" borderId="14" xfId="1" applyNumberFormat="1" applyFont="1" applyFill="1" applyBorder="1" applyAlignment="1" applyProtection="1">
      <alignment vertical="top"/>
    </xf>
    <xf numFmtId="37" fontId="34" fillId="2" borderId="14" xfId="1" applyNumberFormat="1" applyFont="1" applyFill="1" applyBorder="1" applyAlignment="1">
      <alignment vertical="top"/>
    </xf>
    <xf numFmtId="166" fontId="34" fillId="2" borderId="0" xfId="1" applyNumberFormat="1" applyFont="1" applyFill="1" applyBorder="1" applyAlignment="1">
      <alignment horizontal="left" vertical="top" wrapText="1"/>
    </xf>
    <xf numFmtId="166" fontId="34" fillId="2" borderId="0" xfId="1" applyNumberFormat="1" applyFont="1" applyFill="1" applyBorder="1" applyAlignment="1">
      <alignment vertical="top" wrapText="1"/>
    </xf>
    <xf numFmtId="166" fontId="34" fillId="2" borderId="0" xfId="1" applyNumberFormat="1" applyFont="1" applyFill="1" applyBorder="1" applyAlignment="1">
      <alignment horizontal="left" vertical="top" indent="4"/>
    </xf>
    <xf numFmtId="39" fontId="34" fillId="2" borderId="14" xfId="1" applyNumberFormat="1" applyFont="1" applyFill="1" applyBorder="1" applyAlignment="1">
      <alignment vertical="top"/>
    </xf>
    <xf numFmtId="166" fontId="34" fillId="2" borderId="7" xfId="1" applyNumberFormat="1" applyFont="1" applyFill="1" applyBorder="1" applyAlignment="1">
      <alignment vertical="top"/>
    </xf>
    <xf numFmtId="166" fontId="33" fillId="2" borderId="9" xfId="1" applyNumberFormat="1" applyFont="1" applyFill="1" applyBorder="1" applyAlignment="1">
      <alignment horizontal="left" vertical="top" wrapText="1"/>
    </xf>
    <xf numFmtId="166" fontId="34" fillId="2" borderId="30" xfId="1" applyNumberFormat="1" applyFont="1" applyFill="1" applyBorder="1" applyAlignment="1">
      <alignment horizontal="center" vertical="top"/>
    </xf>
    <xf numFmtId="166" fontId="34" fillId="2" borderId="14" xfId="1" applyNumberFormat="1" applyFont="1" applyFill="1" applyBorder="1" applyAlignment="1" applyProtection="1">
      <alignment horizontal="center" vertical="top"/>
    </xf>
    <xf numFmtId="166" fontId="33" fillId="2" borderId="0" xfId="1" applyNumberFormat="1" applyFont="1" applyFill="1" applyBorder="1" applyAlignment="1" applyProtection="1">
      <alignment horizontal="left" vertical="top"/>
    </xf>
    <xf numFmtId="166" fontId="33" fillId="2" borderId="14" xfId="1" applyNumberFormat="1" applyFont="1" applyFill="1" applyBorder="1" applyAlignment="1" applyProtection="1">
      <alignment horizontal="center" vertical="top"/>
    </xf>
    <xf numFmtId="166" fontId="33" fillId="2" borderId="0" xfId="1" applyNumberFormat="1" applyFont="1" applyFill="1" applyBorder="1" applyAlignment="1">
      <alignment horizontal="left" vertical="top"/>
    </xf>
    <xf numFmtId="166" fontId="33" fillId="2" borderId="0" xfId="1" applyNumberFormat="1" applyFont="1" applyFill="1" applyBorder="1" applyAlignment="1" applyProtection="1">
      <alignment horizontal="center" vertical="top"/>
    </xf>
    <xf numFmtId="166" fontId="11" fillId="2" borderId="6" xfId="1" applyNumberFormat="1" applyFont="1" applyFill="1" applyBorder="1"/>
    <xf numFmtId="166" fontId="33" fillId="2" borderId="0" xfId="1" applyNumberFormat="1" applyFont="1" applyFill="1" applyBorder="1" applyAlignment="1">
      <alignment horizontal="right" vertical="top"/>
    </xf>
    <xf numFmtId="0" fontId="34" fillId="2" borderId="9" xfId="0" applyFont="1" applyFill="1" applyBorder="1"/>
    <xf numFmtId="0" fontId="33" fillId="2" borderId="15" xfId="1" applyNumberFormat="1" applyFont="1" applyFill="1" applyBorder="1"/>
    <xf numFmtId="0" fontId="34" fillId="2" borderId="8" xfId="0" applyFont="1" applyFill="1" applyBorder="1"/>
    <xf numFmtId="0" fontId="34" fillId="2" borderId="30" xfId="1" applyNumberFormat="1" applyFont="1" applyFill="1" applyBorder="1"/>
    <xf numFmtId="166" fontId="33" fillId="2" borderId="6" xfId="1" applyNumberFormat="1" applyFont="1" applyFill="1" applyBorder="1" applyAlignment="1">
      <alignment horizontal="center" vertical="center" wrapText="1"/>
    </xf>
    <xf numFmtId="166" fontId="33" fillId="2" borderId="26" xfId="1" applyNumberFormat="1" applyFont="1" applyFill="1" applyBorder="1" applyAlignment="1">
      <alignment horizontal="center"/>
    </xf>
    <xf numFmtId="0" fontId="34" fillId="2" borderId="19" xfId="0" applyFont="1" applyFill="1" applyBorder="1" applyAlignment="1">
      <alignment horizontal="left"/>
    </xf>
    <xf numFmtId="0" fontId="33" fillId="2" borderId="0" xfId="0" applyFont="1" applyFill="1" applyBorder="1"/>
    <xf numFmtId="166" fontId="21" fillId="2" borderId="0" xfId="1" applyNumberFormat="1" applyFont="1" applyFill="1" applyBorder="1"/>
    <xf numFmtId="166" fontId="33" fillId="2" borderId="6" xfId="1" applyNumberFormat="1" applyFont="1" applyFill="1" applyBorder="1" applyAlignment="1">
      <alignment horizontal="right" vertical="center"/>
    </xf>
    <xf numFmtId="166" fontId="33" fillId="2" borderId="8" xfId="1" quotePrefix="1" applyNumberFormat="1" applyFont="1" applyFill="1" applyBorder="1" applyAlignment="1">
      <alignment horizontal="center" vertical="top"/>
    </xf>
    <xf numFmtId="166" fontId="33" fillId="2" borderId="9" xfId="1" applyNumberFormat="1" applyFont="1" applyFill="1" applyBorder="1" applyAlignment="1">
      <alignment vertical="top"/>
    </xf>
    <xf numFmtId="166" fontId="34" fillId="2" borderId="9" xfId="1" quotePrefix="1" applyNumberFormat="1" applyFont="1" applyFill="1" applyBorder="1" applyAlignment="1">
      <alignment horizontal="center" vertical="top"/>
    </xf>
    <xf numFmtId="166" fontId="34" fillId="2" borderId="8" xfId="1" applyNumberFormat="1" applyFont="1" applyFill="1" applyBorder="1" applyAlignment="1">
      <alignment horizontal="center" vertical="top"/>
    </xf>
    <xf numFmtId="166" fontId="33" fillId="2" borderId="30" xfId="1" applyNumberFormat="1" applyFont="1" applyFill="1" applyBorder="1" applyAlignment="1">
      <alignment vertical="top"/>
    </xf>
    <xf numFmtId="166" fontId="34" fillId="2" borderId="13" xfId="1" applyNumberFormat="1" applyFont="1" applyFill="1" applyBorder="1" applyAlignment="1">
      <alignment horizontal="center" vertical="top"/>
    </xf>
    <xf numFmtId="166" fontId="34" fillId="2" borderId="14" xfId="1" applyNumberFormat="1" applyFont="1" applyFill="1" applyBorder="1" applyAlignment="1">
      <alignment horizontal="center" vertical="top"/>
    </xf>
    <xf numFmtId="166" fontId="33" fillId="2" borderId="13" xfId="1" applyNumberFormat="1" applyFont="1" applyFill="1" applyBorder="1" applyAlignment="1">
      <alignment vertical="top"/>
    </xf>
    <xf numFmtId="166" fontId="34" fillId="2" borderId="13" xfId="1" applyNumberFormat="1" applyFont="1" applyFill="1" applyBorder="1" applyAlignment="1" applyProtection="1">
      <alignment horizontal="center" vertical="top"/>
    </xf>
    <xf numFmtId="166" fontId="34" fillId="2" borderId="13" xfId="1" applyNumberFormat="1" applyFont="1" applyFill="1" applyBorder="1" applyAlignment="1">
      <alignment horizontal="left" vertical="top"/>
    </xf>
    <xf numFmtId="166" fontId="34" fillId="2" borderId="13" xfId="1" quotePrefix="1" applyNumberFormat="1" applyFont="1" applyFill="1" applyBorder="1" applyAlignment="1" applyProtection="1">
      <alignment horizontal="center" vertical="top"/>
    </xf>
    <xf numFmtId="166" fontId="34" fillId="2" borderId="14" xfId="1" quotePrefix="1" applyNumberFormat="1" applyFont="1" applyFill="1" applyBorder="1" applyAlignment="1" applyProtection="1">
      <alignment horizontal="center" vertical="top"/>
    </xf>
    <xf numFmtId="166" fontId="42" fillId="2" borderId="14" xfId="1" applyNumberFormat="1" applyFont="1" applyFill="1" applyBorder="1" applyAlignment="1">
      <alignment horizontal="center" vertical="top"/>
    </xf>
    <xf numFmtId="166" fontId="34" fillId="2" borderId="6" xfId="1" applyNumberFormat="1" applyFont="1" applyFill="1" applyBorder="1" applyAlignment="1">
      <alignment horizontal="center" vertical="top"/>
    </xf>
    <xf numFmtId="166" fontId="33" fillId="2" borderId="30" xfId="1" applyNumberFormat="1" applyFont="1" applyFill="1" applyBorder="1" applyAlignment="1">
      <alignment horizontal="center" vertical="top"/>
    </xf>
    <xf numFmtId="166" fontId="33" fillId="2" borderId="14" xfId="1" applyNumberFormat="1" applyFont="1" applyFill="1" applyBorder="1" applyAlignment="1">
      <alignment horizontal="center" vertical="top"/>
    </xf>
    <xf numFmtId="166" fontId="34" fillId="2" borderId="19" xfId="1" applyNumberFormat="1" applyFont="1" applyFill="1" applyBorder="1" applyAlignment="1">
      <alignment vertical="top"/>
    </xf>
    <xf numFmtId="166" fontId="34" fillId="2" borderId="19" xfId="1" applyNumberFormat="1" applyFont="1" applyFill="1" applyBorder="1" applyAlignment="1">
      <alignment horizontal="left" vertical="top" indent="2"/>
    </xf>
    <xf numFmtId="0" fontId="35" fillId="2" borderId="5" xfId="0" applyFont="1" applyFill="1" applyBorder="1" applyAlignment="1">
      <alignment vertical="top"/>
    </xf>
    <xf numFmtId="0" fontId="35" fillId="2" borderId="15" xfId="0" applyFont="1" applyFill="1" applyBorder="1" applyAlignment="1">
      <alignment vertical="top"/>
    </xf>
    <xf numFmtId="166" fontId="34" fillId="2" borderId="15" xfId="1" applyNumberFormat="1" applyFont="1" applyFill="1" applyBorder="1" applyAlignment="1">
      <alignment vertical="top"/>
    </xf>
    <xf numFmtId="166" fontId="34" fillId="2" borderId="6" xfId="1" applyNumberFormat="1" applyFont="1" applyFill="1" applyBorder="1" applyAlignment="1">
      <alignment horizontal="left" vertical="top"/>
    </xf>
    <xf numFmtId="166" fontId="33" fillId="2" borderId="6" xfId="1" applyNumberFormat="1" applyFont="1" applyFill="1" applyBorder="1" applyAlignment="1">
      <alignment horizontal="left" vertical="top"/>
    </xf>
    <xf numFmtId="166" fontId="25" fillId="2" borderId="0" xfId="1" applyNumberFormat="1" applyFont="1" applyFill="1" applyBorder="1"/>
    <xf numFmtId="166" fontId="26" fillId="2" borderId="0" xfId="1" applyNumberFormat="1" applyFont="1" applyFill="1" applyBorder="1"/>
    <xf numFmtId="166" fontId="21" fillId="2" borderId="0" xfId="1" applyNumberFormat="1" applyFont="1" applyFill="1" applyBorder="1" applyAlignment="1">
      <alignment vertical="top"/>
    </xf>
    <xf numFmtId="166" fontId="33" fillId="2" borderId="11" xfId="1" applyNumberFormat="1" applyFont="1" applyFill="1" applyBorder="1"/>
    <xf numFmtId="166" fontId="33" fillId="2" borderId="7" xfId="1" applyNumberFormat="1" applyFont="1" applyFill="1" applyBorder="1"/>
    <xf numFmtId="166" fontId="34" fillId="2" borderId="9" xfId="1" applyNumberFormat="1" applyFont="1" applyFill="1" applyBorder="1"/>
    <xf numFmtId="166" fontId="34" fillId="2" borderId="30" xfId="1" applyNumberFormat="1" applyFont="1" applyFill="1" applyBorder="1"/>
    <xf numFmtId="166" fontId="34" fillId="2" borderId="19" xfId="1" applyNumberFormat="1" applyFont="1" applyFill="1" applyBorder="1"/>
    <xf numFmtId="166" fontId="34" fillId="2" borderId="14" xfId="1" applyNumberFormat="1" applyFont="1" applyFill="1" applyBorder="1"/>
    <xf numFmtId="166" fontId="33" fillId="2" borderId="19" xfId="1" applyNumberFormat="1" applyFont="1" applyFill="1" applyBorder="1" applyAlignment="1">
      <alignment horizontal="left" vertical="top" wrapText="1"/>
    </xf>
    <xf numFmtId="166" fontId="33" fillId="2" borderId="19" xfId="1" applyNumberFormat="1" applyFont="1" applyFill="1" applyBorder="1"/>
    <xf numFmtId="166" fontId="33" fillId="2" borderId="4" xfId="1" applyNumberFormat="1" applyFont="1" applyFill="1" applyBorder="1" applyAlignment="1">
      <alignment horizontal="center"/>
    </xf>
    <xf numFmtId="166" fontId="33" fillId="2" borderId="10" xfId="1" applyNumberFormat="1" applyFont="1" applyFill="1" applyBorder="1"/>
    <xf numFmtId="166" fontId="33" fillId="2" borderId="12" xfId="1" applyNumberFormat="1" applyFont="1" applyFill="1" applyBorder="1"/>
    <xf numFmtId="1" fontId="19" fillId="2" borderId="0" xfId="0" applyNumberFormat="1" applyFont="1" applyFill="1" applyBorder="1"/>
    <xf numFmtId="166" fontId="19" fillId="2" borderId="0" xfId="1" applyNumberFormat="1" applyFont="1" applyFill="1" applyBorder="1"/>
    <xf numFmtId="0" fontId="18" fillId="2" borderId="0" xfId="0" applyFont="1" applyFill="1" applyBorder="1"/>
    <xf numFmtId="0" fontId="40" fillId="2" borderId="0" xfId="0" applyFont="1" applyFill="1" applyBorder="1"/>
    <xf numFmtId="0" fontId="40" fillId="2" borderId="4" xfId="0" applyFont="1" applyFill="1" applyBorder="1" applyAlignment="1">
      <alignment horizontal="center" vertical="center"/>
    </xf>
    <xf numFmtId="0" fontId="39" fillId="2" borderId="19" xfId="0" applyFont="1" applyFill="1" applyBorder="1"/>
    <xf numFmtId="166" fontId="40" fillId="2" borderId="13" xfId="1" applyNumberFormat="1" applyFont="1" applyFill="1" applyBorder="1"/>
    <xf numFmtId="0" fontId="41" fillId="2" borderId="19" xfId="0" applyFont="1" applyFill="1" applyBorder="1"/>
    <xf numFmtId="37" fontId="33" fillId="2" borderId="13" xfId="1" applyNumberFormat="1" applyFont="1" applyFill="1" applyBorder="1"/>
    <xf numFmtId="37" fontId="18" fillId="2" borderId="0" xfId="0" applyNumberFormat="1" applyFont="1" applyFill="1" applyBorder="1"/>
    <xf numFmtId="0" fontId="40" fillId="2" borderId="19" xfId="0" applyFont="1" applyFill="1" applyBorder="1"/>
    <xf numFmtId="166" fontId="33" fillId="2" borderId="13" xfId="1" applyNumberFormat="1" applyFont="1" applyFill="1" applyBorder="1"/>
    <xf numFmtId="0" fontId="39" fillId="2" borderId="13" xfId="0" applyFont="1" applyFill="1" applyBorder="1"/>
    <xf numFmtId="166" fontId="19" fillId="2" borderId="13" xfId="1" applyNumberFormat="1" applyFont="1" applyFill="1" applyBorder="1"/>
    <xf numFmtId="37" fontId="33" fillId="2" borderId="13" xfId="1" applyNumberFormat="1" applyFont="1" applyFill="1" applyBorder="1" applyAlignment="1">
      <alignment vertical="top"/>
    </xf>
    <xf numFmtId="166" fontId="40" fillId="2" borderId="13" xfId="1" applyNumberFormat="1" applyFont="1" applyFill="1" applyBorder="1" applyAlignment="1">
      <alignment horizontal="right"/>
    </xf>
    <xf numFmtId="0" fontId="18" fillId="2" borderId="13" xfId="0" applyFont="1" applyFill="1" applyBorder="1"/>
    <xf numFmtId="166" fontId="33" fillId="2" borderId="13" xfId="1" applyNumberFormat="1" applyFont="1" applyFill="1" applyBorder="1" applyAlignment="1">
      <alignment horizontal="right"/>
    </xf>
    <xf numFmtId="37" fontId="33" fillId="2" borderId="13" xfId="1" applyNumberFormat="1" applyFont="1" applyFill="1" applyBorder="1" applyAlignment="1">
      <alignment horizontal="right"/>
    </xf>
    <xf numFmtId="2" fontId="18" fillId="2" borderId="0" xfId="0" applyNumberFormat="1" applyFont="1" applyFill="1" applyBorder="1"/>
    <xf numFmtId="37" fontId="40" fillId="2" borderId="13" xfId="1" applyNumberFormat="1" applyFont="1" applyFill="1" applyBorder="1"/>
    <xf numFmtId="0" fontId="39" fillId="2" borderId="26" xfId="0" applyFont="1" applyFill="1" applyBorder="1"/>
    <xf numFmtId="37" fontId="40" fillId="2" borderId="10" xfId="0" applyNumberFormat="1" applyFont="1" applyFill="1" applyBorder="1"/>
    <xf numFmtId="166" fontId="43" fillId="0" borderId="0" xfId="1" applyNumberFormat="1" applyFont="1" applyFill="1" applyBorder="1" applyAlignment="1">
      <alignment vertical="top"/>
    </xf>
    <xf numFmtId="166" fontId="44" fillId="0" borderId="0" xfId="1" applyNumberFormat="1" applyFont="1" applyFill="1" applyBorder="1" applyAlignment="1">
      <alignment horizontal="justify" vertical="top"/>
    </xf>
    <xf numFmtId="166" fontId="43" fillId="0" borderId="0" xfId="1" applyNumberFormat="1" applyFont="1" applyFill="1" applyBorder="1" applyAlignment="1" applyProtection="1">
      <alignment vertical="top"/>
    </xf>
    <xf numFmtId="166" fontId="44" fillId="0" borderId="0" xfId="1" applyNumberFormat="1" applyFont="1" applyFill="1" applyBorder="1" applyAlignment="1" applyProtection="1">
      <alignment horizontal="center" vertical="top"/>
    </xf>
    <xf numFmtId="166" fontId="44" fillId="0" borderId="0" xfId="1" applyNumberFormat="1" applyFont="1" applyFill="1" applyBorder="1" applyAlignment="1" applyProtection="1">
      <alignment vertical="top"/>
    </xf>
    <xf numFmtId="166" fontId="43" fillId="2" borderId="0" xfId="1" applyNumberFormat="1" applyFont="1" applyFill="1" applyBorder="1"/>
    <xf numFmtId="166" fontId="45" fillId="2" borderId="0" xfId="1" applyNumberFormat="1" applyFont="1" applyFill="1" applyBorder="1"/>
    <xf numFmtId="166" fontId="47" fillId="2" borderId="0" xfId="1" applyNumberFormat="1" applyFont="1" applyFill="1" applyBorder="1" applyAlignment="1" applyProtection="1">
      <alignment horizontal="center" vertical="top"/>
    </xf>
    <xf numFmtId="166" fontId="48" fillId="2" borderId="0" xfId="1" applyNumberFormat="1" applyFont="1" applyFill="1" applyBorder="1" applyAlignment="1" applyProtection="1">
      <alignment horizontal="left" vertical="top"/>
    </xf>
    <xf numFmtId="166" fontId="43" fillId="2" borderId="0" xfId="1" applyNumberFormat="1" applyFont="1" applyFill="1" applyBorder="1" applyAlignment="1">
      <alignment vertical="top"/>
    </xf>
    <xf numFmtId="166" fontId="46" fillId="2" borderId="0" xfId="1" applyNumberFormat="1" applyFont="1" applyFill="1" applyBorder="1" applyAlignment="1">
      <alignment horizontal="center" vertical="center"/>
    </xf>
    <xf numFmtId="37" fontId="46" fillId="2" borderId="0" xfId="1" applyNumberFormat="1" applyFont="1" applyFill="1" applyBorder="1"/>
    <xf numFmtId="166" fontId="46" fillId="2" borderId="0" xfId="1" applyNumberFormat="1" applyFont="1" applyFill="1" applyBorder="1"/>
    <xf numFmtId="37" fontId="46" fillId="2" borderId="0" xfId="3" applyNumberFormat="1" applyFont="1" applyFill="1" applyBorder="1" applyAlignment="1">
      <alignment horizontal="right"/>
    </xf>
    <xf numFmtId="37" fontId="46" fillId="2" borderId="0" xfId="0" applyNumberFormat="1" applyFont="1" applyFill="1" applyBorder="1"/>
    <xf numFmtId="37" fontId="46" fillId="2" borderId="0" xfId="1" applyNumberFormat="1" applyFont="1" applyFill="1" applyBorder="1" applyAlignment="1">
      <alignment horizontal="right"/>
    </xf>
    <xf numFmtId="166" fontId="46" fillId="2" borderId="0" xfId="1" applyNumberFormat="1" applyFont="1" applyFill="1" applyBorder="1" applyAlignment="1">
      <alignment horizontal="right"/>
    </xf>
    <xf numFmtId="0" fontId="46" fillId="2" borderId="0" xfId="1" applyNumberFormat="1" applyFont="1" applyFill="1" applyBorder="1"/>
    <xf numFmtId="37" fontId="39" fillId="2" borderId="19" xfId="0" applyNumberFormat="1" applyFont="1" applyFill="1" applyBorder="1"/>
    <xf numFmtId="37" fontId="40" fillId="2" borderId="19" xfId="0" applyNumberFormat="1" applyFont="1" applyFill="1" applyBorder="1"/>
    <xf numFmtId="0" fontId="40" fillId="2" borderId="26" xfId="0" applyFont="1" applyFill="1" applyBorder="1"/>
    <xf numFmtId="166" fontId="34" fillId="2" borderId="8" xfId="1" applyNumberFormat="1" applyFont="1" applyFill="1" applyBorder="1" applyAlignment="1" applyProtection="1">
      <alignment vertical="center"/>
    </xf>
    <xf numFmtId="166" fontId="34" fillId="2" borderId="13" xfId="1" applyNumberFormat="1" applyFont="1" applyFill="1" applyBorder="1" applyAlignment="1" applyProtection="1">
      <alignment vertical="center"/>
    </xf>
    <xf numFmtId="166" fontId="33" fillId="2" borderId="6" xfId="1" applyNumberFormat="1" applyFont="1" applyFill="1" applyBorder="1" applyAlignment="1">
      <alignment horizontal="right" wrapText="1"/>
    </xf>
    <xf numFmtId="166" fontId="34" fillId="2" borderId="9" xfId="1" applyNumberFormat="1" applyFont="1" applyFill="1" applyBorder="1" applyAlignment="1">
      <alignment horizontal="center" vertical="top"/>
    </xf>
    <xf numFmtId="166" fontId="34" fillId="2" borderId="19" xfId="1" applyNumberFormat="1" applyFont="1" applyFill="1" applyBorder="1" applyAlignment="1" applyProtection="1">
      <alignment vertical="top"/>
    </xf>
    <xf numFmtId="166" fontId="33" fillId="2" borderId="19" xfId="1" applyNumberFormat="1" applyFont="1" applyFill="1" applyBorder="1" applyAlignment="1" applyProtection="1">
      <alignment vertical="top"/>
    </xf>
    <xf numFmtId="166" fontId="33" fillId="2" borderId="14" xfId="1" applyNumberFormat="1" applyFont="1" applyFill="1" applyBorder="1" applyAlignment="1" applyProtection="1">
      <alignment horizontal="left" vertical="top"/>
    </xf>
    <xf numFmtId="166" fontId="34" fillId="2" borderId="26" xfId="1" applyNumberFormat="1" applyFont="1" applyFill="1" applyBorder="1"/>
    <xf numFmtId="166" fontId="34" fillId="2" borderId="12" xfId="1" applyNumberFormat="1" applyFont="1" applyFill="1" applyBorder="1"/>
    <xf numFmtId="166" fontId="34" fillId="2" borderId="32" xfId="1" applyNumberFormat="1" applyFont="1" applyFill="1" applyBorder="1"/>
    <xf numFmtId="166" fontId="34" fillId="2" borderId="33" xfId="1" applyNumberFormat="1" applyFont="1" applyFill="1" applyBorder="1"/>
    <xf numFmtId="166" fontId="33" fillId="2" borderId="21" xfId="1" applyNumberFormat="1" applyFont="1" applyFill="1" applyBorder="1"/>
    <xf numFmtId="166" fontId="34" fillId="2" borderId="10" xfId="1" applyNumberFormat="1" applyFont="1" applyFill="1" applyBorder="1"/>
    <xf numFmtId="166" fontId="34" fillId="2" borderId="0" xfId="1" applyNumberFormat="1" applyFont="1" applyFill="1" applyBorder="1" applyAlignment="1">
      <alignment horizontal="left" vertical="top"/>
    </xf>
    <xf numFmtId="166" fontId="33" fillId="2" borderId="6" xfId="1" applyNumberFormat="1" applyFont="1" applyFill="1" applyBorder="1" applyAlignment="1">
      <alignment horizontal="center" vertical="center" wrapText="1"/>
    </xf>
    <xf numFmtId="166" fontId="21" fillId="2" borderId="0" xfId="1" applyNumberFormat="1" applyFont="1" applyFill="1" applyBorder="1" applyAlignment="1">
      <alignment horizontal="left" vertical="top" wrapText="1"/>
    </xf>
    <xf numFmtId="166" fontId="34" fillId="0" borderId="0" xfId="1" applyNumberFormat="1" applyFont="1" applyFill="1" applyBorder="1" applyAlignment="1">
      <alignment vertical="top"/>
    </xf>
    <xf numFmtId="166" fontId="33" fillId="0" borderId="6" xfId="1" applyNumberFormat="1" applyFont="1" applyFill="1" applyBorder="1" applyAlignment="1">
      <alignment horizontal="right" vertical="center"/>
    </xf>
    <xf numFmtId="166" fontId="34" fillId="0" borderId="30" xfId="1" applyNumberFormat="1" applyFont="1" applyFill="1" applyBorder="1" applyAlignment="1">
      <alignment horizontal="center" vertical="top"/>
    </xf>
    <xf numFmtId="166" fontId="34" fillId="0" borderId="14" xfId="1" applyNumberFormat="1" applyFont="1" applyFill="1" applyBorder="1" applyAlignment="1">
      <alignment horizontal="center" vertical="top"/>
    </xf>
    <xf numFmtId="166" fontId="34" fillId="0" borderId="14" xfId="1" applyNumberFormat="1" applyFont="1" applyFill="1" applyBorder="1" applyAlignment="1" applyProtection="1">
      <alignment horizontal="center" vertical="top"/>
    </xf>
    <xf numFmtId="166" fontId="34" fillId="0" borderId="14" xfId="1" quotePrefix="1" applyNumberFormat="1" applyFont="1" applyFill="1" applyBorder="1" applyAlignment="1" applyProtection="1">
      <alignment horizontal="center" vertical="top"/>
    </xf>
    <xf numFmtId="166" fontId="33" fillId="0" borderId="15" xfId="1" applyNumberFormat="1" applyFont="1" applyFill="1" applyBorder="1" applyAlignment="1">
      <alignment vertical="top"/>
    </xf>
    <xf numFmtId="166" fontId="34" fillId="0" borderId="30" xfId="1" applyNumberFormat="1" applyFont="1" applyFill="1" applyBorder="1" applyAlignment="1">
      <alignment vertical="top"/>
    </xf>
    <xf numFmtId="166" fontId="34" fillId="0" borderId="0" xfId="1" applyNumberFormat="1" applyFont="1" applyFill="1" applyBorder="1" applyAlignment="1" applyProtection="1">
      <alignment horizontal="center" vertical="top"/>
    </xf>
    <xf numFmtId="166" fontId="34" fillId="2" borderId="12" xfId="1" applyNumberFormat="1" applyFont="1" applyFill="1" applyBorder="1" applyAlignment="1" applyProtection="1">
      <alignment vertical="top"/>
    </xf>
    <xf numFmtId="165" fontId="18" fillId="2" borderId="0" xfId="0" applyNumberFormat="1" applyFont="1" applyFill="1" applyBorder="1"/>
    <xf numFmtId="166" fontId="18" fillId="2" borderId="0" xfId="0" applyNumberFormat="1" applyFont="1" applyFill="1" applyBorder="1"/>
    <xf numFmtId="166" fontId="11" fillId="2" borderId="0" xfId="1" applyNumberFormat="1" applyFont="1" applyFill="1" applyBorder="1" applyAlignment="1">
      <alignment vertical="top"/>
    </xf>
    <xf numFmtId="166" fontId="12" fillId="2" borderId="0" xfId="1" applyNumberFormat="1" applyFont="1" applyFill="1" applyBorder="1" applyAlignment="1">
      <alignment vertical="top" wrapText="1"/>
    </xf>
    <xf numFmtId="166" fontId="22" fillId="2" borderId="15" xfId="1" applyNumberFormat="1" applyFont="1" applyFill="1" applyBorder="1" applyAlignment="1">
      <alignment horizontal="center" vertical="center"/>
    </xf>
    <xf numFmtId="166" fontId="22" fillId="2" borderId="30" xfId="1" applyNumberFormat="1" applyFont="1" applyFill="1" applyBorder="1" applyAlignment="1">
      <alignment vertical="top"/>
    </xf>
    <xf numFmtId="166" fontId="22" fillId="2" borderId="14" xfId="1" applyNumberFormat="1" applyFont="1" applyFill="1" applyBorder="1" applyAlignment="1">
      <alignment vertical="top"/>
    </xf>
    <xf numFmtId="37" fontId="22" fillId="2" borderId="14" xfId="1" applyNumberFormat="1" applyFont="1" applyFill="1" applyBorder="1" applyAlignment="1">
      <alignment vertical="top"/>
    </xf>
    <xf numFmtId="37" fontId="21" fillId="2" borderId="14" xfId="1" applyNumberFormat="1" applyFont="1" applyFill="1" applyBorder="1" applyAlignment="1">
      <alignment vertical="top"/>
    </xf>
    <xf numFmtId="166" fontId="11" fillId="2" borderId="0" xfId="1" applyNumberFormat="1" applyFont="1" applyFill="1" applyBorder="1" applyAlignment="1">
      <alignment vertical="top" wrapText="1"/>
    </xf>
    <xf numFmtId="39" fontId="22" fillId="2" borderId="14" xfId="1" applyNumberFormat="1" applyFont="1" applyFill="1" applyBorder="1" applyAlignment="1">
      <alignment vertical="top"/>
    </xf>
    <xf numFmtId="4" fontId="22" fillId="2" borderId="0" xfId="1" applyNumberFormat="1" applyFont="1" applyFill="1" applyBorder="1" applyAlignment="1">
      <alignment vertical="top"/>
    </xf>
    <xf numFmtId="39" fontId="22" fillId="2" borderId="12" xfId="1" applyNumberFormat="1" applyFont="1" applyFill="1" applyBorder="1" applyAlignment="1">
      <alignment vertical="top"/>
    </xf>
    <xf numFmtId="166" fontId="11" fillId="2" borderId="0" xfId="1" applyNumberFormat="1" applyFont="1" applyFill="1" applyBorder="1" applyAlignment="1">
      <alignment horizontal="center"/>
    </xf>
    <xf numFmtId="166" fontId="34" fillId="2" borderId="11" xfId="1" applyNumberFormat="1" applyFont="1" applyFill="1" applyBorder="1" applyAlignment="1" applyProtection="1">
      <alignment vertical="top"/>
    </xf>
    <xf numFmtId="166" fontId="11" fillId="2" borderId="0" xfId="1" applyNumberFormat="1" applyFont="1" applyFill="1" applyBorder="1" applyAlignment="1">
      <alignment horizontal="center" vertical="top"/>
    </xf>
    <xf numFmtId="166" fontId="44" fillId="2" borderId="0" xfId="1" applyNumberFormat="1" applyFont="1" applyFill="1" applyBorder="1" applyAlignment="1">
      <alignment horizontal="justify" vertical="top"/>
    </xf>
    <xf numFmtId="166" fontId="33" fillId="2" borderId="19" xfId="1" applyNumberFormat="1" applyFont="1" applyFill="1" applyBorder="1" applyAlignment="1" applyProtection="1">
      <alignment vertical="top" wrapText="1"/>
    </xf>
    <xf numFmtId="166" fontId="33" fillId="2" borderId="0" xfId="1" applyNumberFormat="1" applyFont="1" applyFill="1" applyBorder="1" applyAlignment="1" applyProtection="1">
      <alignment vertical="top" wrapText="1"/>
    </xf>
    <xf numFmtId="166" fontId="34" fillId="2" borderId="0" xfId="1" applyNumberFormat="1" applyFont="1" applyFill="1" applyBorder="1" applyAlignment="1" applyProtection="1">
      <alignment horizontal="left" vertical="top"/>
    </xf>
    <xf numFmtId="166" fontId="34" fillId="2" borderId="0" xfId="1" quotePrefix="1" applyNumberFormat="1" applyFont="1" applyFill="1" applyBorder="1" applyAlignment="1">
      <alignment horizontal="left" vertical="top" indent="4"/>
    </xf>
    <xf numFmtId="166" fontId="34" fillId="2" borderId="7" xfId="1" applyNumberFormat="1" applyFont="1" applyFill="1" applyBorder="1" applyAlignment="1" applyProtection="1">
      <alignment vertical="top"/>
    </xf>
    <xf numFmtId="166" fontId="34" fillId="2" borderId="9" xfId="1" applyNumberFormat="1" applyFont="1" applyFill="1" applyBorder="1" applyAlignment="1" applyProtection="1">
      <alignment vertical="top"/>
    </xf>
    <xf numFmtId="166" fontId="33" fillId="2" borderId="9" xfId="1" applyNumberFormat="1" applyFont="1" applyFill="1" applyBorder="1" applyAlignment="1" applyProtection="1">
      <alignment horizontal="left" vertical="top"/>
    </xf>
    <xf numFmtId="166" fontId="34" fillId="2" borderId="9" xfId="1" applyNumberFormat="1" applyFont="1" applyFill="1" applyBorder="1" applyAlignment="1" applyProtection="1">
      <alignment horizontal="center" vertical="top"/>
    </xf>
    <xf numFmtId="166" fontId="33" fillId="2" borderId="30" xfId="1" applyNumberFormat="1" applyFont="1" applyFill="1" applyBorder="1" applyAlignment="1" applyProtection="1">
      <alignment vertical="top"/>
    </xf>
    <xf numFmtId="166" fontId="12" fillId="2" borderId="19" xfId="1" applyNumberFormat="1" applyFont="1" applyFill="1" applyBorder="1" applyAlignment="1">
      <alignment vertical="top"/>
    </xf>
    <xf numFmtId="166" fontId="34" fillId="2" borderId="14" xfId="1" applyNumberFormat="1" applyFont="1" applyFill="1" applyBorder="1" applyAlignment="1" applyProtection="1">
      <alignment horizontal="left" vertical="top"/>
    </xf>
    <xf numFmtId="166" fontId="33" fillId="2" borderId="26" xfId="1" applyNumberFormat="1" applyFont="1" applyFill="1" applyBorder="1" applyAlignment="1" applyProtection="1">
      <alignment vertical="top"/>
    </xf>
    <xf numFmtId="166" fontId="33" fillId="2" borderId="11" xfId="1" applyNumberFormat="1" applyFont="1" applyFill="1" applyBorder="1" applyAlignment="1" applyProtection="1">
      <alignment vertical="top"/>
    </xf>
    <xf numFmtId="166" fontId="11" fillId="2" borderId="11" xfId="1" applyNumberFormat="1" applyFont="1" applyFill="1" applyBorder="1" applyAlignment="1">
      <alignment vertical="top"/>
    </xf>
    <xf numFmtId="166" fontId="11" fillId="2" borderId="12" xfId="1" applyNumberFormat="1" applyFont="1" applyFill="1" applyBorder="1" applyAlignment="1">
      <alignment vertical="top"/>
    </xf>
    <xf numFmtId="166" fontId="34" fillId="0" borderId="9" xfId="1" applyNumberFormat="1" applyFont="1" applyFill="1" applyBorder="1" applyAlignment="1">
      <alignment vertical="top"/>
    </xf>
    <xf numFmtId="166" fontId="33" fillId="2" borderId="12" xfId="1" applyNumberFormat="1" applyFont="1" applyFill="1" applyBorder="1" applyAlignment="1" applyProtection="1">
      <alignment vertical="top"/>
    </xf>
    <xf numFmtId="0" fontId="18" fillId="2" borderId="7" xfId="0" applyFont="1" applyFill="1" applyBorder="1"/>
    <xf numFmtId="0" fontId="18" fillId="2" borderId="9" xfId="0" applyFont="1" applyFill="1" applyBorder="1"/>
    <xf numFmtId="166" fontId="19" fillId="2" borderId="30" xfId="1" applyNumberFormat="1" applyFont="1" applyFill="1" applyBorder="1"/>
    <xf numFmtId="166" fontId="21" fillId="2" borderId="19" xfId="1" applyNumberFormat="1" applyFont="1" applyFill="1" applyBorder="1" applyAlignment="1">
      <alignment horizontal="left" vertical="top" wrapText="1"/>
    </xf>
    <xf numFmtId="166" fontId="21" fillId="2" borderId="14" xfId="1" applyNumberFormat="1" applyFont="1" applyFill="1" applyBorder="1" applyAlignment="1">
      <alignment horizontal="left" vertical="top" wrapText="1"/>
    </xf>
    <xf numFmtId="166" fontId="33" fillId="0" borderId="14" xfId="1" applyNumberFormat="1" applyFont="1" applyFill="1" applyBorder="1" applyAlignment="1" applyProtection="1">
      <alignment horizontal="center" vertical="top"/>
    </xf>
    <xf numFmtId="166" fontId="33" fillId="0" borderId="14" xfId="1" applyNumberFormat="1" applyFont="1" applyFill="1" applyBorder="1" applyAlignment="1">
      <alignment horizontal="center" vertical="top"/>
    </xf>
    <xf numFmtId="166" fontId="33" fillId="0" borderId="14" xfId="1" quotePrefix="1" applyNumberFormat="1" applyFont="1" applyFill="1" applyBorder="1" applyAlignment="1" applyProtection="1">
      <alignment horizontal="center" vertical="top"/>
    </xf>
    <xf numFmtId="166" fontId="34" fillId="2" borderId="0" xfId="0" applyNumberFormat="1" applyFont="1" applyFill="1" applyBorder="1"/>
    <xf numFmtId="166" fontId="34" fillId="2" borderId="0" xfId="1" applyNumberFormat="1" applyFont="1" applyFill="1" applyBorder="1" applyAlignment="1">
      <alignment horizontal="right" vertical="top"/>
    </xf>
    <xf numFmtId="166" fontId="33" fillId="2" borderId="0" xfId="0" applyNumberFormat="1" applyFont="1" applyFill="1" applyBorder="1"/>
    <xf numFmtId="166" fontId="34" fillId="2" borderId="11" xfId="1" applyNumberFormat="1" applyFont="1" applyFill="1" applyBorder="1"/>
    <xf numFmtId="166" fontId="49" fillId="0" borderId="0" xfId="1" applyNumberFormat="1" applyFont="1" applyFill="1" applyBorder="1" applyAlignment="1">
      <alignment vertical="top"/>
    </xf>
    <xf numFmtId="166" fontId="33" fillId="2" borderId="6" xfId="1" applyNumberFormat="1" applyFont="1" applyFill="1" applyBorder="1" applyAlignment="1">
      <alignment horizontal="center" vertical="center" wrapText="1"/>
    </xf>
    <xf numFmtId="166" fontId="33" fillId="2" borderId="19" xfId="1" applyNumberFormat="1" applyFont="1" applyFill="1" applyBorder="1" applyAlignment="1" applyProtection="1">
      <alignment vertical="top" wrapText="1"/>
    </xf>
    <xf numFmtId="166" fontId="33" fillId="2" borderId="0" xfId="1" applyNumberFormat="1" applyFont="1" applyFill="1" applyBorder="1" applyAlignment="1" applyProtection="1">
      <alignment vertical="top" wrapText="1"/>
    </xf>
    <xf numFmtId="166" fontId="33" fillId="2" borderId="4" xfId="1" applyNumberFormat="1" applyFont="1" applyFill="1" applyBorder="1" applyAlignment="1">
      <alignment horizontal="center" vertical="top"/>
    </xf>
    <xf numFmtId="166" fontId="33" fillId="2" borderId="5" xfId="1" applyNumberFormat="1" applyFont="1" applyFill="1" applyBorder="1" applyAlignment="1">
      <alignment horizontal="center" vertical="top"/>
    </xf>
    <xf numFmtId="166" fontId="33" fillId="2" borderId="9" xfId="1" applyNumberFormat="1" applyFont="1" applyFill="1" applyBorder="1" applyAlignment="1">
      <alignment horizontal="left" vertical="top" wrapText="1"/>
    </xf>
    <xf numFmtId="166" fontId="33" fillId="2" borderId="0" xfId="1" applyNumberFormat="1" applyFont="1" applyFill="1" applyBorder="1" applyAlignment="1">
      <alignment horizontal="center" vertical="top"/>
    </xf>
    <xf numFmtId="166" fontId="34" fillId="2" borderId="19" xfId="1" applyNumberFormat="1" applyFont="1" applyFill="1" applyBorder="1" applyAlignment="1">
      <alignment horizontal="center" vertical="top"/>
    </xf>
    <xf numFmtId="166" fontId="34" fillId="2" borderId="0" xfId="1" applyNumberFormat="1" applyFont="1" applyFill="1" applyBorder="1" applyAlignment="1">
      <alignment horizontal="center" vertical="top"/>
    </xf>
    <xf numFmtId="166" fontId="34" fillId="2" borderId="14" xfId="1" applyNumberFormat="1" applyFont="1" applyFill="1" applyBorder="1" applyAlignment="1">
      <alignment horizontal="center" vertical="top"/>
    </xf>
    <xf numFmtId="166" fontId="33" fillId="2" borderId="9" xfId="1" applyNumberFormat="1" applyFont="1" applyFill="1" applyBorder="1" applyAlignment="1">
      <alignment horizontal="left" vertical="top"/>
    </xf>
    <xf numFmtId="166" fontId="34" fillId="2" borderId="0" xfId="1" applyNumberFormat="1" applyFont="1" applyFill="1" applyBorder="1" applyAlignment="1">
      <alignment horizontal="left" vertical="top"/>
    </xf>
    <xf numFmtId="0" fontId="35" fillId="2" borderId="0" xfId="0" applyFont="1" applyFill="1" applyBorder="1" applyAlignment="1">
      <alignment horizontal="left" vertical="top"/>
    </xf>
    <xf numFmtId="166" fontId="33" fillId="2" borderId="6" xfId="1" applyNumberFormat="1" applyFont="1" applyFill="1" applyBorder="1" applyAlignment="1">
      <alignment horizontal="center" vertical="center" wrapText="1"/>
    </xf>
    <xf numFmtId="0" fontId="38" fillId="2" borderId="6" xfId="0" applyFont="1" applyFill="1" applyBorder="1" applyAlignment="1">
      <alignment vertical="center"/>
    </xf>
    <xf numFmtId="166" fontId="33" fillId="2" borderId="7" xfId="1" applyNumberFormat="1" applyFont="1" applyFill="1" applyBorder="1" applyAlignment="1">
      <alignment horizontal="center"/>
    </xf>
    <xf numFmtId="166" fontId="33" fillId="2" borderId="26" xfId="1" applyNumberFormat="1" applyFont="1" applyFill="1" applyBorder="1" applyAlignment="1">
      <alignment horizontal="center"/>
    </xf>
    <xf numFmtId="0" fontId="33" fillId="2" borderId="4" xfId="0" applyFont="1" applyFill="1" applyBorder="1" applyAlignment="1">
      <alignment horizontal="right" vertical="top"/>
    </xf>
    <xf numFmtId="0" fontId="33" fillId="2" borderId="15" xfId="0" applyFont="1" applyFill="1" applyBorder="1" applyAlignment="1">
      <alignment horizontal="right" vertical="top"/>
    </xf>
    <xf numFmtId="0" fontId="34" fillId="2" borderId="19" xfId="0" applyFont="1" applyFill="1" applyBorder="1" applyAlignment="1">
      <alignment horizontal="left"/>
    </xf>
    <xf numFmtId="0" fontId="34" fillId="2" borderId="14" xfId="0" applyFont="1" applyFill="1" applyBorder="1" applyAlignment="1">
      <alignment horizontal="left"/>
    </xf>
    <xf numFmtId="166" fontId="33" fillId="2" borderId="7" xfId="1" applyNumberFormat="1" applyFont="1" applyFill="1" applyBorder="1" applyAlignment="1">
      <alignment horizontal="center" vertical="center"/>
    </xf>
    <xf numFmtId="166" fontId="33" fillId="2" borderId="26" xfId="1" applyNumberFormat="1" applyFont="1" applyFill="1" applyBorder="1" applyAlignment="1">
      <alignment horizontal="center" vertical="center"/>
    </xf>
    <xf numFmtId="166" fontId="33" fillId="2" borderId="4" xfId="1" applyNumberFormat="1" applyFont="1" applyFill="1" applyBorder="1" applyAlignment="1">
      <alignment horizontal="center" vertical="top" wrapText="1"/>
    </xf>
    <xf numFmtId="166" fontId="33" fillId="2" borderId="5" xfId="1" applyNumberFormat="1" applyFont="1" applyFill="1" applyBorder="1" applyAlignment="1">
      <alignment horizontal="center" vertical="top" wrapText="1"/>
    </xf>
    <xf numFmtId="166" fontId="33" fillId="2" borderId="15" xfId="1" applyNumberFormat="1" applyFont="1" applyFill="1" applyBorder="1" applyAlignment="1">
      <alignment horizontal="center" vertical="top" wrapText="1"/>
    </xf>
    <xf numFmtId="166" fontId="22" fillId="0" borderId="9" xfId="1" applyNumberFormat="1" applyFont="1" applyBorder="1" applyAlignment="1">
      <alignment horizontal="center"/>
    </xf>
    <xf numFmtId="166" fontId="21" fillId="0" borderId="6" xfId="1" applyNumberFormat="1" applyFont="1" applyBorder="1" applyAlignment="1">
      <alignment horizontal="center"/>
    </xf>
    <xf numFmtId="166" fontId="22" fillId="0" borderId="6" xfId="1" applyNumberFormat="1" applyFont="1" applyBorder="1" applyAlignment="1">
      <alignment horizontal="left"/>
    </xf>
    <xf numFmtId="0" fontId="22" fillId="0" borderId="4" xfId="9" applyFont="1" applyFill="1" applyBorder="1" applyAlignment="1">
      <alignment horizontal="left"/>
    </xf>
    <xf numFmtId="0" fontId="22" fillId="0" borderId="5" xfId="9" applyFont="1" applyFill="1" applyBorder="1" applyAlignment="1">
      <alignment horizontal="left"/>
    </xf>
    <xf numFmtId="0" fontId="22" fillId="0" borderId="15" xfId="9" applyFont="1" applyFill="1" applyBorder="1" applyAlignment="1">
      <alignment horizontal="left"/>
    </xf>
    <xf numFmtId="166" fontId="22" fillId="0" borderId="4" xfId="1" applyNumberFormat="1" applyFont="1" applyBorder="1" applyAlignment="1">
      <alignment horizontal="left"/>
    </xf>
    <xf numFmtId="166" fontId="22" fillId="0" borderId="5" xfId="1" applyNumberFormat="1" applyFont="1" applyBorder="1" applyAlignment="1">
      <alignment horizontal="left"/>
    </xf>
    <xf numFmtId="166" fontId="22" fillId="0" borderId="15" xfId="1" applyNumberFormat="1" applyFont="1" applyBorder="1" applyAlignment="1">
      <alignment horizontal="left"/>
    </xf>
    <xf numFmtId="166" fontId="22" fillId="0" borderId="6" xfId="1" applyNumberFormat="1" applyFont="1" applyBorder="1" applyAlignment="1">
      <alignment horizontal="center"/>
    </xf>
    <xf numFmtId="166" fontId="32" fillId="0" borderId="6" xfId="1" applyNumberFormat="1" applyFont="1" applyBorder="1" applyAlignment="1">
      <alignment horizontal="center"/>
    </xf>
    <xf numFmtId="0" fontId="22" fillId="0" borderId="0" xfId="9" applyFont="1" applyFill="1" applyAlignment="1">
      <alignment horizontal="left" vertical="justify" wrapText="1"/>
    </xf>
    <xf numFmtId="0" fontId="22" fillId="0" borderId="6" xfId="0" applyFont="1" applyBorder="1" applyAlignment="1">
      <alignment horizontal="left" vertical="justify" wrapText="1"/>
    </xf>
    <xf numFmtId="0" fontId="22" fillId="0" borderId="6" xfId="0" applyFont="1" applyBorder="1" applyAlignment="1">
      <alignment horizontal="left" vertical="top" wrapText="1"/>
    </xf>
    <xf numFmtId="0" fontId="22" fillId="0" borderId="0" xfId="9" applyFont="1" applyFill="1" applyAlignment="1">
      <alignment horizontal="left" vertical="top" wrapText="1"/>
    </xf>
    <xf numFmtId="0" fontId="22" fillId="0" borderId="0" xfId="0" applyFont="1" applyAlignment="1">
      <alignment horizontal="left" vertical="justify" wrapText="1"/>
    </xf>
    <xf numFmtId="0" fontId="24" fillId="0" borderId="0" xfId="0" applyFont="1"/>
    <xf numFmtId="0" fontId="29" fillId="0" borderId="0" xfId="0" applyFont="1" applyAlignment="1">
      <alignment horizontal="left"/>
    </xf>
    <xf numFmtId="0" fontId="22" fillId="0" borderId="0" xfId="9" applyFont="1" applyFill="1" applyAlignment="1">
      <alignment horizontal="left" vertical="center" wrapText="1"/>
    </xf>
    <xf numFmtId="166" fontId="22" fillId="0" borderId="6" xfId="1" applyNumberFormat="1" applyFont="1" applyFill="1" applyBorder="1" applyAlignment="1">
      <alignment horizontal="left"/>
    </xf>
    <xf numFmtId="0" fontId="21" fillId="0" borderId="4" xfId="9" applyFont="1" applyFill="1" applyBorder="1" applyAlignment="1">
      <alignment horizontal="center"/>
    </xf>
    <xf numFmtId="0" fontId="21" fillId="0" borderId="5" xfId="9" applyFont="1" applyFill="1" applyBorder="1" applyAlignment="1">
      <alignment horizontal="center"/>
    </xf>
    <xf numFmtId="0" fontId="21" fillId="0" borderId="15" xfId="9" applyFont="1" applyFill="1" applyBorder="1" applyAlignment="1">
      <alignment horizontal="center"/>
    </xf>
    <xf numFmtId="0" fontId="22" fillId="0" borderId="0" xfId="9" applyNumberFormat="1" applyFont="1" applyFill="1" applyAlignment="1">
      <alignment horizontal="left" vertical="justify" wrapText="1"/>
    </xf>
    <xf numFmtId="0" fontId="21" fillId="0" borderId="0" xfId="9" applyFont="1" applyFill="1" applyBorder="1" applyAlignment="1">
      <alignment horizontal="left" vertical="top" wrapText="1"/>
    </xf>
    <xf numFmtId="0" fontId="28" fillId="0" borderId="0" xfId="0" applyFont="1" applyAlignment="1">
      <alignment horizontal="left"/>
    </xf>
    <xf numFmtId="171" fontId="3" fillId="0" borderId="29" xfId="1" applyNumberFormat="1" applyFont="1" applyBorder="1" applyAlignment="1" applyProtection="1">
      <alignment horizontal="center"/>
    </xf>
    <xf numFmtId="1" fontId="3" fillId="0" borderId="5" xfId="0" applyNumberFormat="1" applyFont="1" applyBorder="1" applyAlignment="1" applyProtection="1">
      <alignment horizontal="center" vertical="justify"/>
    </xf>
    <xf numFmtId="166" fontId="10" fillId="0" borderId="0" xfId="1" applyNumberFormat="1" applyFont="1" applyAlignment="1" applyProtection="1">
      <alignment horizontal="left"/>
      <protection locked="0"/>
    </xf>
    <xf numFmtId="0" fontId="18" fillId="0" borderId="16" xfId="0" applyFont="1" applyBorder="1" applyAlignment="1">
      <alignment horizontal="center" vertical="center"/>
    </xf>
    <xf numFmtId="0" fontId="18" fillId="0" borderId="21" xfId="0" applyFont="1" applyBorder="1" applyAlignment="1">
      <alignment horizontal="center" vertical="center"/>
    </xf>
    <xf numFmtId="0" fontId="18" fillId="0" borderId="17" xfId="0" applyFont="1" applyBorder="1" applyAlignment="1">
      <alignment horizontal="center" vertical="center"/>
    </xf>
    <xf numFmtId="0" fontId="20" fillId="0" borderId="3" xfId="0" applyFont="1" applyBorder="1" applyAlignment="1">
      <alignment horizontal="center"/>
    </xf>
    <xf numFmtId="0" fontId="20" fillId="0" borderId="6" xfId="0" applyFont="1" applyBorder="1" applyAlignment="1">
      <alignment horizontal="center"/>
    </xf>
    <xf numFmtId="0" fontId="20" fillId="0" borderId="28" xfId="0" applyFont="1" applyBorder="1" applyAlignment="1">
      <alignment horizontal="center"/>
    </xf>
    <xf numFmtId="0" fontId="20" fillId="0" borderId="23" xfId="0" applyFont="1" applyBorder="1" applyAlignment="1">
      <alignment horizontal="center"/>
    </xf>
    <xf numFmtId="0" fontId="19" fillId="0" borderId="0"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cellXfs>
  <cellStyles count="11">
    <cellStyle name="Comma" xfId="1" builtinId="3"/>
    <cellStyle name="Comma 2" xfId="3"/>
    <cellStyle name="Comma 4" xfId="5"/>
    <cellStyle name="Comma_Book3" xfId="10"/>
    <cellStyle name="Hyperlink" xfId="2" builtinId="8"/>
    <cellStyle name="Hyperlink 2" xfId="6"/>
    <cellStyle name="Normal" xfId="0" builtinId="0"/>
    <cellStyle name="Normal 2" xfId="4"/>
    <cellStyle name="Normal 3" xfId="7"/>
    <cellStyle name="Normal_Book3_1" xfId="9"/>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R162"/>
  <sheetViews>
    <sheetView tabSelected="1" topLeftCell="B1" zoomScaleSheetLayoutView="100" workbookViewId="0">
      <selection activeCell="M1" sqref="M1:M1048576"/>
    </sheetView>
  </sheetViews>
  <sheetFormatPr defaultColWidth="9.140625" defaultRowHeight="12.75"/>
  <cols>
    <col min="1" max="1" width="0" style="4" hidden="1" customWidth="1"/>
    <col min="2" max="2" width="8.7109375" style="4" customWidth="1"/>
    <col min="3" max="3" width="4.5703125" style="4" customWidth="1"/>
    <col min="4" max="4" width="5.7109375" style="4" customWidth="1"/>
    <col min="5" max="5" width="29.7109375" style="4" customWidth="1"/>
    <col min="6" max="6" width="8.85546875" style="4" customWidth="1"/>
    <col min="7" max="7" width="18.85546875" style="4" customWidth="1"/>
    <col min="8" max="8" width="19.85546875" style="4" customWidth="1"/>
    <col min="9" max="9" width="15" style="284" hidden="1" customWidth="1"/>
    <col min="10" max="10" width="21.5703125" style="4" hidden="1" customWidth="1"/>
    <col min="11" max="11" width="18.28515625" style="390" bestFit="1" customWidth="1"/>
    <col min="12" max="12" width="0.5703125" style="390" customWidth="1"/>
    <col min="13" max="13" width="16.7109375" style="390" hidden="1" customWidth="1"/>
    <col min="14" max="18" width="9.140625" style="390"/>
    <col min="19" max="16384" width="9.140625" style="4"/>
  </cols>
  <sheetData>
    <row r="1" spans="1:13" ht="15">
      <c r="B1" s="328" t="s">
        <v>434</v>
      </c>
      <c r="C1" s="201"/>
      <c r="D1" s="201"/>
      <c r="E1" s="201"/>
      <c r="F1" s="201"/>
      <c r="G1" s="81"/>
      <c r="H1" s="201"/>
      <c r="I1" s="201"/>
      <c r="J1" s="81"/>
      <c r="K1" s="399"/>
    </row>
    <row r="2" spans="1:13" ht="15">
      <c r="B2" s="328"/>
      <c r="C2" s="201"/>
      <c r="D2" s="201"/>
      <c r="E2" s="201"/>
      <c r="F2" s="201"/>
      <c r="G2" s="81"/>
      <c r="H2" s="201"/>
      <c r="I2" s="201"/>
      <c r="J2" s="81"/>
      <c r="K2" s="399"/>
    </row>
    <row r="3" spans="1:13" ht="15">
      <c r="B3" s="211" t="s">
        <v>488</v>
      </c>
      <c r="C3" s="205"/>
      <c r="D3" s="205"/>
      <c r="E3" s="205"/>
      <c r="F3" s="205"/>
      <c r="G3" s="427"/>
      <c r="H3" s="205"/>
      <c r="I3" s="205"/>
      <c r="J3" s="81"/>
      <c r="K3" s="399"/>
    </row>
    <row r="4" spans="1:13" ht="31.5" customHeight="1">
      <c r="A4" s="75" t="s">
        <v>93</v>
      </c>
      <c r="B4" s="487"/>
      <c r="C4" s="488"/>
      <c r="D4" s="488"/>
      <c r="E4" s="488"/>
      <c r="F4" s="236" t="s">
        <v>149</v>
      </c>
      <c r="G4" s="428" t="s">
        <v>489</v>
      </c>
      <c r="H4" s="329" t="s">
        <v>432</v>
      </c>
      <c r="I4" s="329" t="s">
        <v>404</v>
      </c>
      <c r="J4" s="88" t="s">
        <v>78</v>
      </c>
      <c r="K4" s="453"/>
      <c r="L4" s="391"/>
      <c r="M4" s="428" t="s">
        <v>489</v>
      </c>
    </row>
    <row r="5" spans="1:13" ht="15">
      <c r="B5" s="330" t="s">
        <v>0</v>
      </c>
      <c r="C5" s="331" t="s">
        <v>1</v>
      </c>
      <c r="D5" s="332"/>
      <c r="E5" s="295"/>
      <c r="F5" s="333"/>
      <c r="G5" s="429"/>
      <c r="H5" s="312"/>
      <c r="I5" s="334"/>
      <c r="J5" s="82"/>
      <c r="K5" s="399"/>
      <c r="M5" s="429"/>
    </row>
    <row r="6" spans="1:13" ht="15">
      <c r="B6" s="237"/>
      <c r="C6" s="490"/>
      <c r="D6" s="490"/>
      <c r="E6" s="490"/>
      <c r="F6" s="335"/>
      <c r="G6" s="430"/>
      <c r="H6" s="336"/>
      <c r="I6" s="300"/>
      <c r="J6" s="84"/>
      <c r="K6" s="399"/>
      <c r="M6" s="430"/>
    </row>
    <row r="7" spans="1:13" ht="15">
      <c r="B7" s="337">
        <v>1</v>
      </c>
      <c r="C7" s="211" t="s">
        <v>2</v>
      </c>
      <c r="D7" s="211"/>
      <c r="E7" s="205"/>
      <c r="F7" s="335"/>
      <c r="G7" s="430"/>
      <c r="H7" s="336"/>
      <c r="I7" s="300"/>
      <c r="J7" s="84"/>
      <c r="K7" s="399"/>
      <c r="M7" s="430"/>
    </row>
    <row r="8" spans="1:13" ht="15">
      <c r="B8" s="237"/>
      <c r="C8" s="302" t="s">
        <v>3</v>
      </c>
      <c r="D8" s="205"/>
      <c r="E8" s="205"/>
      <c r="F8" s="338">
        <v>2</v>
      </c>
      <c r="G8" s="431">
        <f>H8</f>
        <v>980000</v>
      </c>
      <c r="H8" s="313">
        <f>'note 2'!C14</f>
        <v>980000</v>
      </c>
      <c r="I8" s="206">
        <f>'note 2'!E14</f>
        <v>980000</v>
      </c>
      <c r="J8" s="84">
        <f>+'note 2'!E14</f>
        <v>980000</v>
      </c>
      <c r="K8" s="399">
        <f>+G8+G9</f>
        <v>11373425</v>
      </c>
      <c r="M8" s="431">
        <f>+G8</f>
        <v>980000</v>
      </c>
    </row>
    <row r="9" spans="1:13" ht="15">
      <c r="B9" s="237"/>
      <c r="C9" s="302" t="s">
        <v>4</v>
      </c>
      <c r="D9" s="205"/>
      <c r="E9" s="205"/>
      <c r="F9" s="338">
        <v>3</v>
      </c>
      <c r="G9" s="431">
        <f>'NOTES ALL'!C14</f>
        <v>10393425</v>
      </c>
      <c r="H9" s="313">
        <f>'NOTES ALL'!D14</f>
        <v>11487875</v>
      </c>
      <c r="I9" s="206">
        <f>'NOTES ALL'!E14</f>
        <v>14729740</v>
      </c>
      <c r="J9" s="84">
        <f>+'NOTES ALL'!F14</f>
        <v>15768982</v>
      </c>
      <c r="K9" s="399">
        <f>+H9-G9</f>
        <v>1094450</v>
      </c>
      <c r="L9" s="390">
        <f>+H9-G9</f>
        <v>1094450</v>
      </c>
      <c r="M9" s="431">
        <f>+H9</f>
        <v>11487875</v>
      </c>
    </row>
    <row r="10" spans="1:13" ht="15">
      <c r="B10" s="237"/>
      <c r="C10" s="302" t="s">
        <v>5</v>
      </c>
      <c r="D10" s="205"/>
      <c r="E10" s="205"/>
      <c r="F10" s="338"/>
      <c r="G10" s="431"/>
      <c r="H10" s="313"/>
      <c r="I10" s="206"/>
      <c r="J10" s="84">
        <v>0</v>
      </c>
      <c r="K10" s="399"/>
      <c r="M10" s="431"/>
    </row>
    <row r="11" spans="1:13" ht="15">
      <c r="B11" s="337">
        <v>2</v>
      </c>
      <c r="C11" s="211" t="s">
        <v>6</v>
      </c>
      <c r="D11" s="211"/>
      <c r="E11" s="205"/>
      <c r="F11" s="335"/>
      <c r="G11" s="430"/>
      <c r="H11" s="336"/>
      <c r="I11" s="206"/>
      <c r="J11" s="84">
        <v>0</v>
      </c>
      <c r="K11" s="399"/>
      <c r="M11" s="430"/>
    </row>
    <row r="12" spans="1:13" ht="15">
      <c r="B12" s="337">
        <v>3</v>
      </c>
      <c r="C12" s="211" t="s">
        <v>7</v>
      </c>
      <c r="D12" s="211"/>
      <c r="E12" s="205"/>
      <c r="F12" s="335"/>
      <c r="G12" s="430"/>
      <c r="H12" s="336"/>
      <c r="I12" s="206"/>
      <c r="J12" s="84"/>
      <c r="K12" s="399"/>
      <c r="M12" s="430"/>
    </row>
    <row r="13" spans="1:13" ht="15">
      <c r="B13" s="339"/>
      <c r="C13" s="302" t="s">
        <v>8</v>
      </c>
      <c r="D13" s="205"/>
      <c r="E13" s="205"/>
      <c r="F13" s="338"/>
      <c r="G13" s="431"/>
      <c r="H13" s="313"/>
      <c r="I13" s="206"/>
      <c r="J13" s="84">
        <v>0</v>
      </c>
      <c r="K13" s="399">
        <f t="shared" ref="K13:K20" si="0">H13-G13</f>
        <v>0</v>
      </c>
      <c r="M13" s="431"/>
    </row>
    <row r="14" spans="1:13" ht="15">
      <c r="B14" s="339"/>
      <c r="C14" s="302" t="s">
        <v>72</v>
      </c>
      <c r="D14" s="205"/>
      <c r="E14" s="205"/>
      <c r="F14" s="340"/>
      <c r="G14" s="432">
        <f>H14</f>
        <v>41347</v>
      </c>
      <c r="H14" s="341">
        <v>41347</v>
      </c>
      <c r="I14" s="206">
        <v>41347</v>
      </c>
      <c r="J14" s="89">
        <v>56676</v>
      </c>
      <c r="K14" s="399">
        <f t="shared" si="0"/>
        <v>0</v>
      </c>
      <c r="M14" s="432">
        <f>+H14</f>
        <v>41347</v>
      </c>
    </row>
    <row r="15" spans="1:13" ht="15">
      <c r="B15" s="339"/>
      <c r="C15" s="302" t="s">
        <v>71</v>
      </c>
      <c r="D15" s="205"/>
      <c r="E15" s="205"/>
      <c r="F15" s="338"/>
      <c r="G15" s="431"/>
      <c r="H15" s="313"/>
      <c r="I15" s="206"/>
      <c r="J15" s="84">
        <v>0</v>
      </c>
      <c r="K15" s="399">
        <f t="shared" si="0"/>
        <v>0</v>
      </c>
      <c r="M15" s="431"/>
    </row>
    <row r="16" spans="1:13" ht="15">
      <c r="B16" s="339"/>
      <c r="C16" s="302" t="s">
        <v>9</v>
      </c>
      <c r="D16" s="205"/>
      <c r="E16" s="205"/>
      <c r="F16" s="338">
        <v>4</v>
      </c>
      <c r="G16" s="431">
        <f>+'NOTES ALL'!C19</f>
        <v>1053583</v>
      </c>
      <c r="H16" s="313">
        <f>'NOTES ALL'!D19</f>
        <v>1053583</v>
      </c>
      <c r="I16" s="206">
        <f>'NOTES ALL'!E19</f>
        <v>1075038</v>
      </c>
      <c r="J16" s="84" t="e">
        <f>+'NOTES ALL'!#REF!</f>
        <v>#REF!</v>
      </c>
      <c r="K16" s="399">
        <f t="shared" si="0"/>
        <v>0</v>
      </c>
      <c r="M16" s="431">
        <f>+H16</f>
        <v>1053583</v>
      </c>
    </row>
    <row r="17" spans="1:15" ht="15">
      <c r="B17" s="337">
        <v>4</v>
      </c>
      <c r="C17" s="211" t="s">
        <v>10</v>
      </c>
      <c r="D17" s="211"/>
      <c r="E17" s="205"/>
      <c r="F17" s="335"/>
      <c r="G17" s="430"/>
      <c r="H17" s="342"/>
      <c r="I17" s="206"/>
      <c r="J17" s="84"/>
      <c r="K17" s="399">
        <f t="shared" si="0"/>
        <v>0</v>
      </c>
      <c r="M17" s="430"/>
    </row>
    <row r="18" spans="1:15" ht="15">
      <c r="B18" s="237"/>
      <c r="C18" s="302" t="s">
        <v>11</v>
      </c>
      <c r="D18" s="205"/>
      <c r="E18" s="205"/>
      <c r="F18" s="338">
        <v>5</v>
      </c>
      <c r="G18" s="431">
        <f>+'NOTES ALL'!C24</f>
        <v>398142</v>
      </c>
      <c r="H18" s="313">
        <f>'NOTES ALL'!D24</f>
        <v>321306</v>
      </c>
      <c r="I18" s="206">
        <f>'NOTES ALL'!E24</f>
        <v>156910</v>
      </c>
      <c r="J18" s="84">
        <v>0</v>
      </c>
      <c r="K18" s="399">
        <f t="shared" si="0"/>
        <v>-76836</v>
      </c>
      <c r="L18" s="390" t="s">
        <v>430</v>
      </c>
      <c r="M18" s="431">
        <f>+H18</f>
        <v>321306</v>
      </c>
    </row>
    <row r="19" spans="1:15" ht="15">
      <c r="B19" s="237"/>
      <c r="C19" s="302" t="s">
        <v>12</v>
      </c>
      <c r="D19" s="205"/>
      <c r="E19" s="205"/>
      <c r="F19" s="338">
        <v>6</v>
      </c>
      <c r="G19" s="431">
        <f>+'NOTES ALL'!C29</f>
        <v>384397</v>
      </c>
      <c r="H19" s="313">
        <f>'NOTES ALL'!D29</f>
        <v>386378</v>
      </c>
      <c r="I19" s="206">
        <f>'NOTES ALL'!E29</f>
        <v>753517</v>
      </c>
      <c r="J19" s="84">
        <f>+'NOTES ALL'!F25</f>
        <v>1039262</v>
      </c>
      <c r="K19" s="399">
        <f t="shared" si="0"/>
        <v>1981</v>
      </c>
      <c r="L19" s="390">
        <v>828</v>
      </c>
      <c r="M19" s="431">
        <f>+H19</f>
        <v>386378</v>
      </c>
      <c r="N19" s="390">
        <v>828</v>
      </c>
    </row>
    <row r="20" spans="1:15" ht="15">
      <c r="B20" s="237"/>
      <c r="C20" s="302" t="s">
        <v>13</v>
      </c>
      <c r="D20" s="205"/>
      <c r="E20" s="205"/>
      <c r="F20" s="338">
        <v>7</v>
      </c>
      <c r="G20" s="431">
        <f>+'NOTES ALL'!C34</f>
        <v>60750</v>
      </c>
      <c r="H20" s="313">
        <f>'NOTES ALL'!D34</f>
        <v>57000</v>
      </c>
      <c r="I20" s="206"/>
      <c r="J20" s="84">
        <f>+'NOTES ALL'!F32</f>
        <v>313927</v>
      </c>
      <c r="K20" s="399">
        <f t="shared" si="0"/>
        <v>-3750</v>
      </c>
      <c r="L20" s="4"/>
      <c r="M20" s="431">
        <f>+H20</f>
        <v>57000</v>
      </c>
    </row>
    <row r="21" spans="1:15" ht="15">
      <c r="B21" s="237"/>
      <c r="C21" s="302" t="s">
        <v>14</v>
      </c>
      <c r="D21" s="205"/>
      <c r="E21" s="205"/>
      <c r="F21" s="338">
        <v>8</v>
      </c>
      <c r="G21" s="431">
        <f>'NOTES ALL'!C39</f>
        <v>403231</v>
      </c>
      <c r="H21" s="431">
        <f>'NOTES ALL'!D39</f>
        <v>417611</v>
      </c>
      <c r="I21" s="206"/>
      <c r="J21" s="84" t="e">
        <f>+'NOTES ALL'!#REF!</f>
        <v>#REF!</v>
      </c>
      <c r="K21" s="399"/>
      <c r="L21" s="4"/>
      <c r="M21" s="431">
        <f>+H21</f>
        <v>417611</v>
      </c>
    </row>
    <row r="22" spans="1:15" ht="15.75" customHeight="1">
      <c r="B22" s="238"/>
      <c r="C22" s="488" t="s">
        <v>15</v>
      </c>
      <c r="D22" s="488"/>
      <c r="E22" s="488"/>
      <c r="F22" s="343"/>
      <c r="G22" s="433">
        <f>SUM(G8:G21)</f>
        <v>13714875</v>
      </c>
      <c r="H22" s="239">
        <f>SUM(H8:H21)</f>
        <v>14745100</v>
      </c>
      <c r="I22" s="239">
        <f>SUM(I8:I21)</f>
        <v>17736552</v>
      </c>
      <c r="J22" s="90" t="e">
        <f>SUM(J8:J21)</f>
        <v>#REF!</v>
      </c>
      <c r="K22" s="399"/>
      <c r="L22" s="4"/>
      <c r="M22" s="433">
        <f>SUM(M8:M21)</f>
        <v>14745100</v>
      </c>
    </row>
    <row r="23" spans="1:15" ht="15">
      <c r="A23" s="80"/>
      <c r="B23" s="294" t="s">
        <v>16</v>
      </c>
      <c r="C23" s="494" t="s">
        <v>17</v>
      </c>
      <c r="D23" s="494"/>
      <c r="E23" s="494"/>
      <c r="F23" s="333"/>
      <c r="G23" s="429"/>
      <c r="H23" s="344"/>
      <c r="I23" s="240"/>
      <c r="J23" s="82"/>
      <c r="K23" s="399"/>
      <c r="L23" s="4"/>
      <c r="M23" s="429"/>
    </row>
    <row r="24" spans="1:15" ht="15">
      <c r="A24" s="78"/>
      <c r="B24" s="237"/>
      <c r="C24" s="491"/>
      <c r="D24" s="492"/>
      <c r="E24" s="493"/>
      <c r="F24" s="335"/>
      <c r="G24" s="430"/>
      <c r="H24" s="345"/>
      <c r="I24" s="206"/>
      <c r="J24" s="84"/>
      <c r="K24" s="399"/>
      <c r="L24" s="4"/>
      <c r="M24" s="430"/>
    </row>
    <row r="25" spans="1:15" ht="15">
      <c r="A25" s="78"/>
      <c r="B25" s="237">
        <v>1</v>
      </c>
      <c r="C25" s="211" t="s">
        <v>18</v>
      </c>
      <c r="D25" s="205"/>
      <c r="E25" s="205"/>
      <c r="F25" s="335"/>
      <c r="G25" s="430"/>
      <c r="H25" s="345"/>
      <c r="I25" s="206"/>
      <c r="J25" s="84"/>
      <c r="K25" s="399"/>
      <c r="L25" s="4"/>
      <c r="M25" s="430"/>
    </row>
    <row r="26" spans="1:15" ht="15">
      <c r="A26" s="78"/>
      <c r="B26" s="237"/>
      <c r="C26" s="302" t="s">
        <v>19</v>
      </c>
      <c r="D26" s="205"/>
      <c r="E26" s="205"/>
      <c r="F26" s="338"/>
      <c r="G26" s="431"/>
      <c r="H26" s="315"/>
      <c r="I26" s="206"/>
      <c r="J26" s="84"/>
      <c r="K26" s="399"/>
      <c r="L26" s="4"/>
      <c r="M26" s="431"/>
    </row>
    <row r="27" spans="1:15" ht="15">
      <c r="A27" s="78"/>
      <c r="B27" s="237"/>
      <c r="C27" s="308" t="s">
        <v>20</v>
      </c>
      <c r="D27" s="205"/>
      <c r="E27" s="205"/>
      <c r="F27" s="335">
        <v>9</v>
      </c>
      <c r="G27" s="430">
        <f>+'NOTE 8'!J22</f>
        <v>5605612</v>
      </c>
      <c r="H27" s="336">
        <v>6424248</v>
      </c>
      <c r="I27" s="206">
        <f>'NOTE 8'!K22</f>
        <v>6454248</v>
      </c>
      <c r="J27" s="84">
        <v>11351668</v>
      </c>
      <c r="K27" s="399">
        <f t="shared" ref="K27:K40" si="1">H27-G27</f>
        <v>818636</v>
      </c>
      <c r="L27" s="4"/>
      <c r="M27" s="430">
        <v>6454248</v>
      </c>
    </row>
    <row r="28" spans="1:15" ht="15">
      <c r="A28" s="78"/>
      <c r="B28" s="237"/>
      <c r="C28" s="308" t="s">
        <v>21</v>
      </c>
      <c r="D28" s="205"/>
      <c r="E28" s="205"/>
      <c r="F28" s="335">
        <v>9</v>
      </c>
      <c r="G28" s="430">
        <v>0</v>
      </c>
      <c r="H28" s="336">
        <v>164010</v>
      </c>
      <c r="I28" s="206">
        <f>'NOTE 8'!K25</f>
        <v>164010</v>
      </c>
      <c r="J28" s="84">
        <v>1148058</v>
      </c>
      <c r="K28" s="399">
        <f t="shared" si="1"/>
        <v>164010</v>
      </c>
      <c r="L28" s="4"/>
      <c r="M28" s="430">
        <v>164010</v>
      </c>
    </row>
    <row r="29" spans="1:15" ht="15">
      <c r="A29" s="78"/>
      <c r="B29" s="237"/>
      <c r="C29" s="308" t="s">
        <v>22</v>
      </c>
      <c r="D29" s="205"/>
      <c r="E29" s="205"/>
      <c r="F29" s="335"/>
      <c r="G29" s="430"/>
      <c r="H29" s="336"/>
      <c r="I29" s="206"/>
      <c r="J29" s="84">
        <v>0</v>
      </c>
      <c r="K29" s="399">
        <f t="shared" si="1"/>
        <v>0</v>
      </c>
      <c r="M29" s="430"/>
    </row>
    <row r="30" spans="1:15" ht="15">
      <c r="A30" s="78"/>
      <c r="B30" s="237"/>
      <c r="C30" s="308" t="s">
        <v>23</v>
      </c>
      <c r="D30" s="205"/>
      <c r="E30" s="205"/>
      <c r="F30" s="335"/>
      <c r="G30" s="430"/>
      <c r="H30" s="336"/>
      <c r="I30" s="206"/>
      <c r="J30" s="84">
        <v>0</v>
      </c>
      <c r="K30" s="399">
        <f t="shared" si="1"/>
        <v>0</v>
      </c>
      <c r="L30" s="4"/>
      <c r="M30" s="430"/>
      <c r="O30" s="390">
        <f>L29+L30</f>
        <v>0</v>
      </c>
    </row>
    <row r="31" spans="1:15" ht="15">
      <c r="A31" s="78"/>
      <c r="B31" s="237"/>
      <c r="C31" s="308" t="s">
        <v>24</v>
      </c>
      <c r="D31" s="205"/>
      <c r="E31" s="205"/>
      <c r="F31" s="335"/>
      <c r="G31" s="430"/>
      <c r="H31" s="336"/>
      <c r="I31" s="206"/>
      <c r="J31" s="84">
        <v>0</v>
      </c>
      <c r="K31" s="399">
        <f t="shared" si="1"/>
        <v>0</v>
      </c>
      <c r="M31" s="430"/>
    </row>
    <row r="32" spans="1:15" ht="16.5">
      <c r="A32" s="78"/>
      <c r="B32" s="237"/>
      <c r="C32" s="495"/>
      <c r="D32" s="496"/>
      <c r="E32" s="496"/>
      <c r="F32" s="335"/>
      <c r="G32" s="430"/>
      <c r="H32" s="336"/>
      <c r="I32" s="206"/>
      <c r="J32" s="84"/>
      <c r="K32" s="399">
        <f t="shared" si="1"/>
        <v>0</v>
      </c>
      <c r="M32" s="430"/>
    </row>
    <row r="33" spans="1:14" ht="15">
      <c r="A33" s="78"/>
      <c r="B33" s="237"/>
      <c r="C33" s="302" t="s">
        <v>25</v>
      </c>
      <c r="D33" s="205"/>
      <c r="E33" s="205"/>
      <c r="F33" s="338"/>
      <c r="G33" s="431"/>
      <c r="H33" s="313"/>
      <c r="I33" s="206"/>
      <c r="J33" s="84">
        <v>0</v>
      </c>
      <c r="K33" s="399">
        <f t="shared" si="1"/>
        <v>0</v>
      </c>
      <c r="M33" s="431"/>
    </row>
    <row r="34" spans="1:14" ht="15">
      <c r="A34" s="78"/>
      <c r="B34" s="237"/>
      <c r="C34" s="302" t="s">
        <v>73</v>
      </c>
      <c r="D34" s="205"/>
      <c r="E34" s="205"/>
      <c r="F34" s="340"/>
      <c r="G34" s="432"/>
      <c r="H34" s="341"/>
      <c r="I34" s="206"/>
      <c r="J34" s="84">
        <v>0</v>
      </c>
      <c r="K34" s="399">
        <f t="shared" si="1"/>
        <v>0</v>
      </c>
      <c r="M34" s="432"/>
    </row>
    <row r="35" spans="1:14" ht="15">
      <c r="A35" s="78"/>
      <c r="B35" s="237"/>
      <c r="C35" s="302" t="s">
        <v>26</v>
      </c>
      <c r="D35" s="205"/>
      <c r="E35" s="205"/>
      <c r="F35" s="338">
        <v>10</v>
      </c>
      <c r="G35" s="431">
        <f>+'NOTES ALL'!C45</f>
        <v>5768776</v>
      </c>
      <c r="H35" s="313">
        <f>'NOTES ALL'!D45</f>
        <v>6024672</v>
      </c>
      <c r="I35" s="206">
        <f>'NOTES ALL'!E41</f>
        <v>5745406</v>
      </c>
      <c r="J35" s="84">
        <f>+'NOTES ALL'!F36</f>
        <v>3282533</v>
      </c>
      <c r="K35" s="399">
        <f t="shared" si="1"/>
        <v>255896</v>
      </c>
      <c r="M35" s="431">
        <f>+H35</f>
        <v>6024672</v>
      </c>
    </row>
    <row r="36" spans="1:14" ht="15">
      <c r="A36" s="78"/>
      <c r="B36" s="237"/>
      <c r="C36" s="302" t="s">
        <v>27</v>
      </c>
      <c r="D36" s="205"/>
      <c r="E36" s="205"/>
      <c r="F36" s="338">
        <v>11</v>
      </c>
      <c r="G36" s="431">
        <f>+'NOTES ALL'!C51</f>
        <v>1754107.36</v>
      </c>
      <c r="H36" s="313">
        <f>'NOTES ALL'!D51</f>
        <v>1754107.36</v>
      </c>
      <c r="I36" s="206">
        <f>'NOTES ALL'!E47</f>
        <v>1754107</v>
      </c>
      <c r="J36" s="84">
        <v>0</v>
      </c>
      <c r="K36" s="399">
        <f t="shared" si="1"/>
        <v>0</v>
      </c>
      <c r="M36" s="431">
        <f>+H36</f>
        <v>1754107.36</v>
      </c>
    </row>
    <row r="37" spans="1:14" ht="15">
      <c r="A37" s="78"/>
      <c r="B37" s="337">
        <v>2</v>
      </c>
      <c r="C37" s="211" t="s">
        <v>28</v>
      </c>
      <c r="D37" s="211"/>
      <c r="E37" s="205"/>
      <c r="F37" s="335"/>
      <c r="G37" s="430"/>
      <c r="H37" s="336"/>
      <c r="I37" s="206"/>
      <c r="J37" s="84"/>
      <c r="K37" s="399">
        <f t="shared" si="1"/>
        <v>0</v>
      </c>
      <c r="M37" s="430"/>
    </row>
    <row r="38" spans="1:14" ht="15">
      <c r="A38" s="78"/>
      <c r="B38" s="237"/>
      <c r="C38" s="302" t="s">
        <v>29</v>
      </c>
      <c r="D38" s="205"/>
      <c r="E38" s="205"/>
      <c r="F38" s="338"/>
      <c r="G38" s="431"/>
      <c r="H38" s="313"/>
      <c r="I38" s="206"/>
      <c r="J38" s="84"/>
      <c r="K38" s="399">
        <f t="shared" si="1"/>
        <v>0</v>
      </c>
      <c r="L38" s="483"/>
      <c r="M38" s="431"/>
    </row>
    <row r="39" spans="1:14" ht="15">
      <c r="A39" s="78"/>
      <c r="B39" s="237"/>
      <c r="C39" s="302" t="s">
        <v>30</v>
      </c>
      <c r="D39" s="205"/>
      <c r="E39" s="205"/>
      <c r="F39" s="338">
        <v>12</v>
      </c>
      <c r="G39" s="431">
        <f>H39</f>
        <v>50549</v>
      </c>
      <c r="H39" s="313">
        <f>'NOTES ALL'!D57</f>
        <v>50549</v>
      </c>
      <c r="I39" s="206">
        <v>50548.86</v>
      </c>
      <c r="J39" s="84" t="e">
        <f>+'NOTES ALL'!#REF!</f>
        <v>#REF!</v>
      </c>
      <c r="K39" s="399">
        <f t="shared" si="1"/>
        <v>0</v>
      </c>
      <c r="M39" s="431">
        <f>+H39</f>
        <v>50549</v>
      </c>
      <c r="N39" s="4"/>
    </row>
    <row r="40" spans="1:14" ht="15">
      <c r="A40" s="78"/>
      <c r="B40" s="237"/>
      <c r="C40" s="302" t="s">
        <v>31</v>
      </c>
      <c r="D40" s="205"/>
      <c r="E40" s="205"/>
      <c r="F40" s="338">
        <v>13</v>
      </c>
      <c r="G40" s="431">
        <f>+'NOTES ALL'!C63</f>
        <v>281204</v>
      </c>
      <c r="H40" s="313">
        <f>'NOTES ALL'!D63</f>
        <v>281653</v>
      </c>
      <c r="I40" s="206">
        <f>'NOTES ALL'!E59</f>
        <v>307269</v>
      </c>
      <c r="J40" s="84">
        <f>+'NOTES ALL'!F47</f>
        <v>1079595</v>
      </c>
      <c r="K40" s="399">
        <f t="shared" si="1"/>
        <v>449</v>
      </c>
      <c r="M40" s="431">
        <f>+H40</f>
        <v>281653</v>
      </c>
      <c r="N40" s="4"/>
    </row>
    <row r="41" spans="1:14" ht="15">
      <c r="A41" s="78"/>
      <c r="B41" s="237"/>
      <c r="C41" s="302" t="s">
        <v>69</v>
      </c>
      <c r="D41" s="205"/>
      <c r="E41" s="205"/>
      <c r="F41" s="338">
        <v>14</v>
      </c>
      <c r="G41" s="431">
        <f>+'NOTES ALL'!C71</f>
        <v>254627</v>
      </c>
      <c r="H41" s="313">
        <f>'NOTES ALL'!D71</f>
        <v>15861</v>
      </c>
      <c r="I41" s="206">
        <v>621.79999999999995</v>
      </c>
      <c r="J41" s="84">
        <f>+'NOTES ALL'!F56</f>
        <v>545032</v>
      </c>
      <c r="K41" s="399">
        <f>H41-G41</f>
        <v>-238766</v>
      </c>
      <c r="M41" s="431">
        <f>+H41</f>
        <v>15861</v>
      </c>
    </row>
    <row r="42" spans="1:14" ht="15">
      <c r="A42" s="78"/>
      <c r="B42" s="346"/>
      <c r="C42" s="347" t="s">
        <v>32</v>
      </c>
      <c r="D42" s="205"/>
      <c r="E42" s="206"/>
      <c r="F42" s="338"/>
      <c r="G42" s="431"/>
      <c r="H42" s="313"/>
      <c r="I42" s="206"/>
      <c r="J42" s="84">
        <v>0</v>
      </c>
      <c r="M42" s="431"/>
    </row>
    <row r="43" spans="1:14" ht="15">
      <c r="A43" s="78"/>
      <c r="B43" s="346"/>
      <c r="C43" s="347" t="s">
        <v>33</v>
      </c>
      <c r="D43" s="205"/>
      <c r="E43" s="206"/>
      <c r="F43" s="338"/>
      <c r="G43" s="431"/>
      <c r="H43" s="313"/>
      <c r="I43" s="206">
        <v>48642</v>
      </c>
      <c r="J43" s="84">
        <f>+'NOTES ALL'!F63</f>
        <v>19260</v>
      </c>
      <c r="K43" s="390">
        <f>I43-H43</f>
        <v>48642</v>
      </c>
      <c r="M43" s="431"/>
    </row>
    <row r="44" spans="1:14" ht="16.5">
      <c r="A44" s="79"/>
      <c r="B44" s="346"/>
      <c r="C44" s="241" t="s">
        <v>15</v>
      </c>
      <c r="D44" s="348"/>
      <c r="E44" s="349"/>
      <c r="F44" s="343"/>
      <c r="G44" s="433">
        <f>SUM(G27:G43)</f>
        <v>13714875.359999999</v>
      </c>
      <c r="H44" s="239">
        <f>SUM(H27:H43)</f>
        <v>14715100.359999999</v>
      </c>
      <c r="I44" s="239">
        <f>SUM(I27:I43)</f>
        <v>14524852.66</v>
      </c>
      <c r="J44" s="90" t="e">
        <f>SUM(J27:J43)</f>
        <v>#REF!</v>
      </c>
      <c r="K44" s="390">
        <f>+H22-H44</f>
        <v>29999.640000000596</v>
      </c>
      <c r="M44" s="433">
        <f>SUM(M27:M43)</f>
        <v>14745100.359999999</v>
      </c>
    </row>
    <row r="45" spans="1:14" ht="15.75" customHeight="1">
      <c r="B45" s="310"/>
      <c r="C45" s="489" t="s">
        <v>297</v>
      </c>
      <c r="D45" s="489"/>
      <c r="E45" s="489"/>
      <c r="F45" s="414">
        <v>1</v>
      </c>
      <c r="G45" s="434">
        <f>+G44-G22</f>
        <v>0.35999999940395355</v>
      </c>
      <c r="H45" s="240" t="s">
        <v>394</v>
      </c>
      <c r="I45" s="350"/>
      <c r="J45" s="84" t="e">
        <f>+J44-J22</f>
        <v>#REF!</v>
      </c>
      <c r="K45" s="390">
        <f>+H22-H44</f>
        <v>29999.640000000596</v>
      </c>
      <c r="M45" s="434" t="s">
        <v>394</v>
      </c>
    </row>
    <row r="46" spans="1:14" ht="15.75" customHeight="1">
      <c r="B46" s="310"/>
      <c r="C46" s="311"/>
      <c r="D46" s="311"/>
      <c r="E46" s="311"/>
      <c r="F46" s="414"/>
      <c r="G46" s="469"/>
      <c r="H46" s="240"/>
      <c r="I46" s="206"/>
      <c r="J46" s="84"/>
    </row>
    <row r="47" spans="1:14" ht="15">
      <c r="B47" s="458" t="s">
        <v>34</v>
      </c>
      <c r="C47" s="459"/>
      <c r="D47" s="460" t="s">
        <v>35</v>
      </c>
      <c r="E47" s="461"/>
      <c r="F47" s="462"/>
      <c r="G47" s="435"/>
      <c r="H47" s="298"/>
      <c r="I47" s="207"/>
      <c r="J47" s="92"/>
      <c r="K47" s="392"/>
    </row>
    <row r="48" spans="1:14" ht="15">
      <c r="B48" s="416" t="s">
        <v>156</v>
      </c>
      <c r="C48" s="207"/>
      <c r="D48" s="314"/>
      <c r="E48" s="207"/>
      <c r="F48" s="304"/>
      <c r="G48" s="208"/>
      <c r="H48" s="304"/>
      <c r="I48" s="210"/>
      <c r="J48" s="93"/>
      <c r="K48" s="393"/>
    </row>
    <row r="49" spans="2:11" ht="15">
      <c r="B49" s="416" t="s">
        <v>36</v>
      </c>
      <c r="C49" s="207"/>
      <c r="D49" s="317"/>
      <c r="E49" s="207"/>
      <c r="F49" s="304"/>
      <c r="G49" s="207"/>
      <c r="H49" s="304"/>
      <c r="I49" s="210"/>
      <c r="J49" s="93"/>
      <c r="K49" s="393"/>
    </row>
    <row r="50" spans="2:11" ht="15">
      <c r="B50" s="209" t="s">
        <v>330</v>
      </c>
      <c r="C50" s="207"/>
      <c r="D50" s="317"/>
      <c r="E50" s="207"/>
      <c r="F50" s="304"/>
      <c r="G50" s="207"/>
      <c r="H50" s="304"/>
      <c r="I50" s="210"/>
      <c r="J50" s="93"/>
      <c r="K50" s="393"/>
    </row>
    <row r="51" spans="2:11" ht="15">
      <c r="B51" s="209"/>
      <c r="C51" s="207"/>
      <c r="D51" s="317"/>
      <c r="E51" s="207"/>
      <c r="F51" s="304"/>
      <c r="G51" s="207"/>
      <c r="H51" s="304"/>
      <c r="I51" s="210"/>
      <c r="J51" s="292"/>
      <c r="K51" s="393"/>
    </row>
    <row r="52" spans="2:11" ht="15">
      <c r="B52" s="209"/>
      <c r="C52" s="207"/>
      <c r="D52" s="210"/>
      <c r="E52" s="207"/>
      <c r="F52" s="304"/>
      <c r="G52" s="207"/>
      <c r="H52" s="304"/>
      <c r="I52" s="210"/>
      <c r="J52" s="292"/>
      <c r="K52" s="393"/>
    </row>
    <row r="53" spans="2:11" ht="15">
      <c r="B53" s="416" t="s">
        <v>400</v>
      </c>
      <c r="C53" s="207"/>
      <c r="D53" s="314" t="s">
        <v>230</v>
      </c>
      <c r="E53" s="316"/>
      <c r="F53" s="300" t="s">
        <v>413</v>
      </c>
      <c r="G53" s="316"/>
      <c r="H53" s="300"/>
      <c r="I53" s="210"/>
      <c r="J53" s="86"/>
      <c r="K53" s="393"/>
    </row>
    <row r="54" spans="2:11" ht="15">
      <c r="B54" s="485" t="s">
        <v>435</v>
      </c>
      <c r="C54" s="486"/>
      <c r="D54" s="314" t="s">
        <v>92</v>
      </c>
      <c r="E54" s="205"/>
      <c r="F54" s="417" t="s">
        <v>92</v>
      </c>
      <c r="G54" s="205"/>
      <c r="H54" s="417"/>
      <c r="I54" s="211" t="s">
        <v>413</v>
      </c>
      <c r="J54" s="83" t="s">
        <v>337</v>
      </c>
      <c r="K54" s="394"/>
    </row>
    <row r="55" spans="2:11" ht="15">
      <c r="B55" s="463" t="s">
        <v>436</v>
      </c>
      <c r="C55" s="439"/>
      <c r="D55" s="439"/>
      <c r="E55" s="207"/>
      <c r="F55" s="315"/>
      <c r="I55" s="314" t="s">
        <v>92</v>
      </c>
      <c r="J55" s="94" t="s">
        <v>92</v>
      </c>
      <c r="K55" s="394"/>
    </row>
    <row r="56" spans="2:11" ht="15">
      <c r="B56" s="416" t="s">
        <v>91</v>
      </c>
      <c r="C56" s="210"/>
      <c r="D56" s="205"/>
      <c r="E56" s="207"/>
      <c r="F56" s="464"/>
      <c r="G56" s="205"/>
      <c r="H56" s="206"/>
      <c r="I56" s="205"/>
      <c r="J56" s="84"/>
      <c r="K56" s="394"/>
    </row>
    <row r="57" spans="2:11" ht="15">
      <c r="B57" s="465" t="s">
        <v>494</v>
      </c>
      <c r="C57" s="466"/>
      <c r="D57" s="451"/>
      <c r="E57" s="467"/>
      <c r="F57" s="468"/>
      <c r="G57" s="451"/>
      <c r="H57" s="470"/>
      <c r="I57" s="210"/>
      <c r="J57" s="93"/>
      <c r="K57" s="394"/>
    </row>
    <row r="58" spans="2:11" ht="15">
      <c r="B58" s="287"/>
      <c r="C58" s="287"/>
      <c r="D58" s="287"/>
      <c r="E58" s="286"/>
      <c r="F58" s="291"/>
      <c r="G58" s="291"/>
      <c r="H58" s="286"/>
      <c r="I58" s="286"/>
      <c r="J58" s="95"/>
      <c r="K58" s="394"/>
    </row>
    <row r="59" spans="2:11">
      <c r="I59" s="4"/>
    </row>
    <row r="60" spans="2:11">
      <c r="I60" s="4"/>
    </row>
    <row r="61" spans="2:11">
      <c r="I61" s="4"/>
    </row>
    <row r="62" spans="2:11">
      <c r="I62" s="4"/>
    </row>
    <row r="63" spans="2:11">
      <c r="I63" s="4"/>
    </row>
    <row r="64" spans="2:11">
      <c r="I64" s="4"/>
    </row>
    <row r="65" spans="9:9">
      <c r="I65" s="4"/>
    </row>
    <row r="66" spans="9:9">
      <c r="I66" s="4"/>
    </row>
    <row r="67" spans="9:9">
      <c r="I67" s="4"/>
    </row>
    <row r="68" spans="9:9">
      <c r="I68" s="4"/>
    </row>
    <row r="69" spans="9:9">
      <c r="I69" s="4"/>
    </row>
    <row r="70" spans="9:9">
      <c r="I70" s="4"/>
    </row>
    <row r="71" spans="9:9">
      <c r="I71" s="4"/>
    </row>
    <row r="72" spans="9:9">
      <c r="I72" s="4"/>
    </row>
    <row r="73" spans="9:9">
      <c r="I73" s="4"/>
    </row>
    <row r="74" spans="9:9">
      <c r="I74" s="4"/>
    </row>
    <row r="75" spans="9:9">
      <c r="I75" s="4"/>
    </row>
    <row r="76" spans="9:9">
      <c r="I76" s="4"/>
    </row>
    <row r="77" spans="9:9">
      <c r="I77" s="4"/>
    </row>
    <row r="78" spans="9:9">
      <c r="I78" s="4"/>
    </row>
    <row r="79" spans="9:9">
      <c r="I79" s="4"/>
    </row>
    <row r="80" spans="9:9">
      <c r="I80" s="4"/>
    </row>
    <row r="81" spans="9:9">
      <c r="I81" s="4"/>
    </row>
    <row r="82" spans="9:9">
      <c r="I82" s="4"/>
    </row>
    <row r="83" spans="9:9">
      <c r="I83" s="4"/>
    </row>
    <row r="84" spans="9:9">
      <c r="I84" s="4"/>
    </row>
    <row r="85" spans="9:9">
      <c r="I85" s="4"/>
    </row>
    <row r="86" spans="9:9">
      <c r="I86" s="4"/>
    </row>
    <row r="87" spans="9:9">
      <c r="I87" s="4"/>
    </row>
    <row r="88" spans="9:9">
      <c r="I88" s="4"/>
    </row>
    <row r="89" spans="9:9">
      <c r="I89" s="4"/>
    </row>
    <row r="90" spans="9:9">
      <c r="I90" s="4"/>
    </row>
    <row r="91" spans="9:9">
      <c r="I91" s="4"/>
    </row>
    <row r="92" spans="9:9">
      <c r="I92" s="4"/>
    </row>
    <row r="93" spans="9:9">
      <c r="I93" s="4"/>
    </row>
    <row r="94" spans="9:9">
      <c r="I94" s="4"/>
    </row>
    <row r="95" spans="9:9">
      <c r="I95" s="4"/>
    </row>
    <row r="96" spans="9:9">
      <c r="I96" s="4"/>
    </row>
    <row r="97" spans="9:9">
      <c r="I97" s="4"/>
    </row>
    <row r="98" spans="9:9">
      <c r="I98" s="4"/>
    </row>
    <row r="99" spans="9:9">
      <c r="I99" s="4"/>
    </row>
    <row r="100" spans="9:9">
      <c r="I100" s="4"/>
    </row>
    <row r="101" spans="9:9">
      <c r="I101" s="4"/>
    </row>
    <row r="102" spans="9:9">
      <c r="I102" s="4"/>
    </row>
    <row r="103" spans="9:9">
      <c r="I103" s="4"/>
    </row>
    <row r="104" spans="9:9">
      <c r="I104" s="4"/>
    </row>
    <row r="105" spans="9:9">
      <c r="I105" s="4"/>
    </row>
    <row r="106" spans="9:9">
      <c r="I106" s="4"/>
    </row>
    <row r="107" spans="9:9">
      <c r="I107" s="4"/>
    </row>
    <row r="108" spans="9:9">
      <c r="I108" s="4"/>
    </row>
    <row r="109" spans="9:9">
      <c r="I109" s="4"/>
    </row>
    <row r="110" spans="9:9">
      <c r="I110" s="4"/>
    </row>
    <row r="111" spans="9:9">
      <c r="I111" s="4"/>
    </row>
    <row r="112" spans="9:9">
      <c r="I112" s="4"/>
    </row>
    <row r="113" spans="9:9">
      <c r="I113" s="4"/>
    </row>
    <row r="114" spans="9:9">
      <c r="I114" s="4"/>
    </row>
    <row r="115" spans="9:9">
      <c r="I115" s="4"/>
    </row>
    <row r="116" spans="9:9">
      <c r="I116" s="4"/>
    </row>
    <row r="117" spans="9:9">
      <c r="I117" s="4"/>
    </row>
    <row r="118" spans="9:9">
      <c r="I118" s="4"/>
    </row>
    <row r="119" spans="9:9">
      <c r="I119" s="4"/>
    </row>
    <row r="120" spans="9:9">
      <c r="I120" s="4"/>
    </row>
    <row r="121" spans="9:9">
      <c r="I121" s="4"/>
    </row>
    <row r="122" spans="9:9">
      <c r="I122" s="4"/>
    </row>
    <row r="123" spans="9:9">
      <c r="I123" s="4"/>
    </row>
    <row r="124" spans="9:9">
      <c r="I124" s="4"/>
    </row>
    <row r="125" spans="9:9">
      <c r="I125" s="4"/>
    </row>
    <row r="126" spans="9:9">
      <c r="I126" s="4"/>
    </row>
    <row r="127" spans="9:9">
      <c r="I127" s="4"/>
    </row>
    <row r="128" spans="9:9">
      <c r="I128" s="4"/>
    </row>
    <row r="129" spans="9:10">
      <c r="I129" s="4"/>
    </row>
    <row r="130" spans="9:10">
      <c r="I130" s="4"/>
    </row>
    <row r="131" spans="9:10">
      <c r="I131" s="4"/>
      <c r="J131" s="4">
        <v>6024672</v>
      </c>
    </row>
    <row r="132" spans="9:10">
      <c r="I132" s="4"/>
    </row>
    <row r="133" spans="9:10">
      <c r="I133" s="4"/>
    </row>
    <row r="134" spans="9:10">
      <c r="I134" s="4"/>
    </row>
    <row r="135" spans="9:10">
      <c r="I135" s="4"/>
    </row>
    <row r="136" spans="9:10">
      <c r="I136" s="4"/>
    </row>
    <row r="137" spans="9:10">
      <c r="I137" s="4"/>
    </row>
    <row r="138" spans="9:10">
      <c r="I138" s="4"/>
    </row>
    <row r="139" spans="9:10">
      <c r="I139" s="4"/>
    </row>
    <row r="140" spans="9:10">
      <c r="I140" s="4"/>
    </row>
    <row r="141" spans="9:10">
      <c r="I141" s="4"/>
    </row>
    <row r="142" spans="9:10">
      <c r="I142" s="4"/>
    </row>
    <row r="143" spans="9:10">
      <c r="I143" s="4"/>
    </row>
    <row r="144" spans="9:10">
      <c r="I144" s="4"/>
    </row>
    <row r="145" spans="9:9">
      <c r="I145" s="4"/>
    </row>
    <row r="146" spans="9:9">
      <c r="I146" s="4"/>
    </row>
    <row r="147" spans="9:9">
      <c r="I147" s="4"/>
    </row>
    <row r="148" spans="9:9">
      <c r="I148" s="4"/>
    </row>
    <row r="149" spans="9:9">
      <c r="I149" s="4"/>
    </row>
    <row r="150" spans="9:9">
      <c r="I150" s="4"/>
    </row>
    <row r="151" spans="9:9">
      <c r="I151" s="4"/>
    </row>
    <row r="152" spans="9:9">
      <c r="I152" s="4"/>
    </row>
    <row r="153" spans="9:9">
      <c r="I153" s="4"/>
    </row>
    <row r="154" spans="9:9">
      <c r="I154" s="4"/>
    </row>
    <row r="155" spans="9:9">
      <c r="I155" s="4"/>
    </row>
    <row r="156" spans="9:9">
      <c r="I156" s="4"/>
    </row>
    <row r="157" spans="9:9">
      <c r="I157" s="4"/>
    </row>
    <row r="158" spans="9:9">
      <c r="I158" s="4"/>
    </row>
    <row r="159" spans="9:9">
      <c r="I159" s="4"/>
    </row>
    <row r="160" spans="9:9">
      <c r="I160" s="4"/>
    </row>
    <row r="161" spans="9:9">
      <c r="I161" s="4"/>
    </row>
    <row r="162" spans="9:9">
      <c r="I162" s="4"/>
    </row>
  </sheetData>
  <mergeCells count="7">
    <mergeCell ref="B4:E4"/>
    <mergeCell ref="C45:E45"/>
    <mergeCell ref="C6:E6"/>
    <mergeCell ref="C22:E22"/>
    <mergeCell ref="C24:E24"/>
    <mergeCell ref="C23:E23"/>
    <mergeCell ref="C32:E32"/>
  </mergeCells>
  <pageMargins left="0.5" right="0.5" top="0.5" bottom="0.5" header="0.5" footer="0.5"/>
  <pageSetup paperSize="9" scale="8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L64"/>
  <sheetViews>
    <sheetView workbookViewId="0"/>
  </sheetViews>
  <sheetFormatPr defaultRowHeight="12.75"/>
  <cols>
    <col min="1" max="1" width="50.28515625" style="369" customWidth="1"/>
    <col min="2" max="2" width="17.5703125" style="369" customWidth="1"/>
    <col min="3" max="3" width="20.42578125" style="368" customWidth="1"/>
    <col min="4" max="4" width="18.28515625" style="395" hidden="1" customWidth="1"/>
    <col min="5" max="5" width="10.7109375" style="369" hidden="1" customWidth="1"/>
    <col min="6" max="6" width="12.5703125" style="369" hidden="1" customWidth="1"/>
    <col min="7" max="25" width="0" style="369" hidden="1" customWidth="1"/>
    <col min="26" max="16384" width="9.140625" style="369"/>
  </cols>
  <sheetData>
    <row r="1" spans="1:5">
      <c r="A1" s="367" t="str">
        <f>+'dep tax'!A1</f>
        <v>GEO THERMAL WATER LIMITED</v>
      </c>
      <c r="B1" s="367"/>
    </row>
    <row r="3" spans="1:5" ht="15">
      <c r="A3" s="370" t="s">
        <v>493</v>
      </c>
      <c r="B3" s="370"/>
    </row>
    <row r="4" spans="1:5" ht="18.75" customHeight="1">
      <c r="A4" s="371"/>
      <c r="B4" s="329" t="s">
        <v>489</v>
      </c>
      <c r="C4" s="329" t="s">
        <v>432</v>
      </c>
      <c r="D4" s="400" t="s">
        <v>404</v>
      </c>
    </row>
    <row r="5" spans="1:5" ht="15">
      <c r="A5" s="372"/>
      <c r="B5" s="372"/>
      <c r="C5" s="373"/>
      <c r="D5" s="396"/>
    </row>
    <row r="6" spans="1:5" ht="15">
      <c r="A6" s="374" t="s">
        <v>338</v>
      </c>
      <c r="B6" s="374"/>
      <c r="C6" s="373"/>
      <c r="D6" s="396"/>
    </row>
    <row r="7" spans="1:5" ht="15">
      <c r="A7" s="372"/>
      <c r="B7" s="372"/>
      <c r="C7" s="373"/>
      <c r="D7" s="396"/>
    </row>
    <row r="8" spans="1:5" ht="15">
      <c r="A8" s="372" t="s">
        <v>339</v>
      </c>
      <c r="B8" s="408">
        <f>'Profit and Loss - Normal'!E29</f>
        <v>-1094450</v>
      </c>
      <c r="C8" s="375">
        <f>'Profit and Loss - Normal'!F29</f>
        <v>-1034493</v>
      </c>
      <c r="D8" s="401">
        <v>-1089494.23</v>
      </c>
      <c r="E8" s="376"/>
    </row>
    <row r="9" spans="1:5" ht="15">
      <c r="A9" s="377" t="s">
        <v>340</v>
      </c>
      <c r="B9" s="377"/>
      <c r="C9" s="378"/>
      <c r="D9" s="402"/>
    </row>
    <row r="10" spans="1:5" ht="15">
      <c r="A10" s="372" t="s">
        <v>83</v>
      </c>
      <c r="B10" s="372">
        <f>'Profit and Loss - Normal'!E17</f>
        <v>1012644</v>
      </c>
      <c r="C10" s="378">
        <f>'Profit and Loss - Normal'!F17</f>
        <v>1012644</v>
      </c>
      <c r="D10" s="402">
        <v>1244335</v>
      </c>
    </row>
    <row r="11" spans="1:5" ht="15">
      <c r="A11" s="377"/>
      <c r="B11" s="377"/>
      <c r="C11" s="378"/>
      <c r="D11" s="402"/>
    </row>
    <row r="12" spans="1:5" ht="15">
      <c r="A12" s="377" t="s">
        <v>341</v>
      </c>
      <c r="B12" s="377"/>
      <c r="C12" s="378"/>
      <c r="D12" s="402"/>
    </row>
    <row r="13" spans="1:5" ht="15">
      <c r="A13" s="379" t="s">
        <v>342</v>
      </c>
      <c r="B13" s="379"/>
      <c r="C13" s="380">
        <v>0</v>
      </c>
      <c r="D13" s="402">
        <v>0</v>
      </c>
    </row>
    <row r="14" spans="1:5" ht="15">
      <c r="A14" s="372" t="s">
        <v>343</v>
      </c>
      <c r="B14" s="372">
        <f>'Balance Sheet'!H40-'Balance Sheet'!G40</f>
        <v>449</v>
      </c>
      <c r="C14" s="378">
        <v>9728</v>
      </c>
      <c r="D14" s="402">
        <v>8159</v>
      </c>
    </row>
    <row r="15" spans="1:5" ht="15">
      <c r="A15" s="372" t="s">
        <v>344</v>
      </c>
      <c r="B15" s="372">
        <v>60090</v>
      </c>
      <c r="C15" s="375">
        <v>21922</v>
      </c>
      <c r="D15" s="403">
        <v>-134934</v>
      </c>
    </row>
    <row r="16" spans="1:5" ht="15">
      <c r="A16" s="372" t="s">
        <v>345</v>
      </c>
      <c r="B16" s="372"/>
      <c r="C16" s="375"/>
      <c r="D16" s="401">
        <v>-42222</v>
      </c>
    </row>
    <row r="17" spans="1:12" ht="15">
      <c r="A17" s="372" t="s">
        <v>415</v>
      </c>
      <c r="B17" s="372">
        <f>'Balance Sheet'!G18-'Balance Sheet'!H18</f>
        <v>76836</v>
      </c>
      <c r="C17" s="373">
        <v>119274</v>
      </c>
      <c r="D17" s="402">
        <v>156910</v>
      </c>
    </row>
    <row r="18" spans="1:12" ht="13.5">
      <c r="A18" s="372" t="s">
        <v>399</v>
      </c>
      <c r="B18" s="372"/>
      <c r="C18" s="380"/>
      <c r="D18" s="396"/>
    </row>
    <row r="19" spans="1:12" ht="15">
      <c r="A19" s="372" t="s">
        <v>396</v>
      </c>
      <c r="B19" s="372">
        <f>'Balance Sheet'!G20-'Balance Sheet'!H20</f>
        <v>3750</v>
      </c>
      <c r="C19" s="375">
        <v>2500</v>
      </c>
      <c r="D19" s="404">
        <v>-30712</v>
      </c>
    </row>
    <row r="20" spans="1:12" ht="15">
      <c r="A20" s="372" t="s">
        <v>398</v>
      </c>
      <c r="B20" s="372"/>
      <c r="C20" s="378"/>
      <c r="D20" s="402">
        <v>13093</v>
      </c>
    </row>
    <row r="21" spans="1:12" ht="15">
      <c r="A21" s="377" t="s">
        <v>346</v>
      </c>
      <c r="B21" s="377"/>
      <c r="C21" s="381"/>
      <c r="D21" s="405"/>
    </row>
    <row r="22" spans="1:12" ht="15">
      <c r="A22" s="372" t="s">
        <v>347</v>
      </c>
      <c r="B22" s="372"/>
      <c r="C22" s="382"/>
      <c r="D22" s="406" t="s">
        <v>395</v>
      </c>
    </row>
    <row r="23" spans="1:12" ht="15">
      <c r="A23" s="372"/>
      <c r="B23" s="372"/>
      <c r="C23" s="378"/>
      <c r="D23" s="402"/>
    </row>
    <row r="24" spans="1:12" ht="15">
      <c r="A24" s="377" t="s">
        <v>348</v>
      </c>
      <c r="B24" s="377"/>
      <c r="C24" s="373"/>
      <c r="D24" s="402"/>
    </row>
    <row r="25" spans="1:12" ht="15">
      <c r="A25" s="372" t="s">
        <v>349</v>
      </c>
      <c r="B25" s="372"/>
      <c r="C25" s="375"/>
      <c r="D25" s="401">
        <v>-13093</v>
      </c>
    </row>
    <row r="26" spans="1:12" ht="15">
      <c r="A26" s="372"/>
      <c r="B26" s="372"/>
      <c r="C26" s="373"/>
      <c r="D26" s="402"/>
      <c r="F26" s="437"/>
    </row>
    <row r="27" spans="1:12" ht="15">
      <c r="A27" s="377" t="s">
        <v>350</v>
      </c>
      <c r="B27" s="375">
        <f>SUM(B8:B26)</f>
        <v>59319</v>
      </c>
      <c r="C27" s="375">
        <f>SUM(C8:C26)</f>
        <v>131575</v>
      </c>
      <c r="D27" s="401">
        <f>SUM(D8:D26)</f>
        <v>112041.77000000002</v>
      </c>
    </row>
    <row r="28" spans="1:12" ht="15">
      <c r="A28" s="372"/>
      <c r="B28" s="372"/>
      <c r="C28" s="378"/>
      <c r="D28" s="402"/>
    </row>
    <row r="29" spans="1:12" ht="15">
      <c r="A29" s="374" t="s">
        <v>351</v>
      </c>
      <c r="B29" s="374"/>
      <c r="C29" s="378"/>
      <c r="D29" s="402"/>
      <c r="L29" s="438"/>
    </row>
    <row r="30" spans="1:12" ht="15">
      <c r="A30" s="372"/>
      <c r="B30" s="372"/>
      <c r="C30" s="380"/>
      <c r="D30" s="400"/>
    </row>
    <row r="31" spans="1:12" ht="15">
      <c r="A31" s="372" t="s">
        <v>429</v>
      </c>
      <c r="B31" s="372"/>
      <c r="C31" s="373"/>
      <c r="D31" s="400"/>
    </row>
    <row r="32" spans="1:12" ht="15">
      <c r="A32" s="372" t="s">
        <v>352</v>
      </c>
      <c r="B32" s="372"/>
      <c r="C32" s="383"/>
      <c r="D32" s="402"/>
    </row>
    <row r="33" spans="1:12" ht="15">
      <c r="A33" s="372" t="s">
        <v>353</v>
      </c>
      <c r="B33" s="372"/>
      <c r="C33" s="384"/>
      <c r="D33" s="402"/>
      <c r="I33" s="438"/>
    </row>
    <row r="34" spans="1:12" ht="15">
      <c r="A34" s="372" t="s">
        <v>354</v>
      </c>
      <c r="B34" s="372"/>
      <c r="C34" s="384"/>
      <c r="D34" s="402"/>
    </row>
    <row r="35" spans="1:12" ht="15">
      <c r="A35" s="372" t="s">
        <v>355</v>
      </c>
      <c r="B35" s="372"/>
      <c r="C35" s="385"/>
      <c r="D35" s="401"/>
    </row>
    <row r="36" spans="1:12" ht="15">
      <c r="A36" s="372"/>
      <c r="B36" s="372"/>
      <c r="C36" s="373"/>
      <c r="D36" s="402"/>
      <c r="E36" s="386"/>
    </row>
    <row r="37" spans="1:12" ht="15">
      <c r="A37" s="377" t="s">
        <v>356</v>
      </c>
      <c r="B37" s="377"/>
      <c r="C37" s="378">
        <f>SUM(C31:C36)</f>
        <v>0</v>
      </c>
      <c r="D37" s="402"/>
    </row>
    <row r="38" spans="1:12" ht="15">
      <c r="A38" s="372"/>
      <c r="B38" s="372"/>
      <c r="C38" s="375"/>
      <c r="D38" s="401"/>
    </row>
    <row r="39" spans="1:12" ht="15">
      <c r="A39" s="374" t="s">
        <v>357</v>
      </c>
      <c r="B39" s="374"/>
      <c r="C39" s="375"/>
      <c r="D39" s="401"/>
      <c r="L39" s="438"/>
    </row>
    <row r="40" spans="1:12" ht="15">
      <c r="A40" s="372"/>
      <c r="B40" s="372"/>
      <c r="C40" s="378"/>
      <c r="D40" s="402"/>
    </row>
    <row r="41" spans="1:12" ht="15">
      <c r="A41" s="372"/>
      <c r="B41" s="372"/>
      <c r="C41" s="383"/>
      <c r="D41" s="407"/>
    </row>
    <row r="42" spans="1:12" ht="15">
      <c r="A42" s="372" t="s">
        <v>414</v>
      </c>
      <c r="B42" s="372">
        <f>'Balance Sheet'!G16-'Balance Sheet'!H16</f>
        <v>0</v>
      </c>
      <c r="C42" s="384">
        <v>-10304</v>
      </c>
      <c r="D42" s="402"/>
    </row>
    <row r="43" spans="1:12" ht="15">
      <c r="A43" s="372" t="s">
        <v>358</v>
      </c>
      <c r="B43" s="372"/>
      <c r="C43" s="384"/>
      <c r="D43" s="402"/>
    </row>
    <row r="44" spans="1:12" ht="15">
      <c r="A44" s="372" t="s">
        <v>397</v>
      </c>
      <c r="B44" s="372">
        <f>'Balance Sheet'!H35-'Balance Sheet'!G35</f>
        <v>255896</v>
      </c>
      <c r="C44" s="375">
        <v>-103639</v>
      </c>
      <c r="D44" s="404">
        <v>-465155</v>
      </c>
    </row>
    <row r="45" spans="1:12" ht="15">
      <c r="A45" s="377" t="s">
        <v>359</v>
      </c>
      <c r="B45" s="377">
        <f>B42+B44</f>
        <v>255896</v>
      </c>
      <c r="C45" s="375">
        <f>SUM(C42:C44)</f>
        <v>-113943</v>
      </c>
      <c r="D45" s="404">
        <v>-465155</v>
      </c>
    </row>
    <row r="46" spans="1:12" ht="15">
      <c r="A46" s="372"/>
      <c r="B46" s="372"/>
      <c r="C46" s="373"/>
      <c r="D46" s="402"/>
      <c r="E46" s="376"/>
    </row>
    <row r="47" spans="1:12" ht="15">
      <c r="A47" s="377" t="s">
        <v>360</v>
      </c>
      <c r="B47" s="409">
        <f>B45+B27</f>
        <v>315215</v>
      </c>
      <c r="C47" s="387">
        <f>C45+C37+C27</f>
        <v>17632</v>
      </c>
      <c r="D47" s="401">
        <v>-353113.23</v>
      </c>
    </row>
    <row r="48" spans="1:12" ht="15">
      <c r="A48" s="372"/>
      <c r="B48" s="372"/>
      <c r="C48" s="373"/>
      <c r="D48" s="402"/>
    </row>
    <row r="49" spans="1:8" ht="15">
      <c r="A49" s="372" t="s">
        <v>361</v>
      </c>
      <c r="B49" s="372">
        <f>'Balance Sheet'!H41</f>
        <v>15861</v>
      </c>
      <c r="C49" s="373">
        <v>14230</v>
      </c>
      <c r="D49" s="402">
        <v>353734.5</v>
      </c>
    </row>
    <row r="50" spans="1:8" ht="15">
      <c r="A50" s="372" t="s">
        <v>362</v>
      </c>
      <c r="B50" s="372">
        <f>'Balance Sheet'!G41</f>
        <v>254627</v>
      </c>
      <c r="C50" s="373">
        <v>39324</v>
      </c>
      <c r="D50" s="402">
        <v>621.79999999999995</v>
      </c>
      <c r="E50" s="368"/>
    </row>
    <row r="51" spans="1:8" ht="15">
      <c r="A51" s="388" t="s">
        <v>363</v>
      </c>
      <c r="B51" s="410">
        <f>B50-B49</f>
        <v>238766</v>
      </c>
      <c r="C51" s="389">
        <f>C50-C49</f>
        <v>25094</v>
      </c>
      <c r="D51" s="401">
        <v>-353112.7</v>
      </c>
    </row>
    <row r="52" spans="1:8">
      <c r="A52" s="471"/>
      <c r="B52" s="472"/>
      <c r="C52" s="473"/>
    </row>
    <row r="53" spans="1:8" ht="15" customHeight="1">
      <c r="A53" s="474" t="s">
        <v>297</v>
      </c>
      <c r="B53" s="426"/>
      <c r="C53" s="475"/>
      <c r="F53" s="202"/>
      <c r="G53" s="202"/>
      <c r="H53" s="201"/>
    </row>
    <row r="54" spans="1:8" ht="15">
      <c r="A54" s="415" t="s">
        <v>34</v>
      </c>
      <c r="B54" s="207"/>
      <c r="C54" s="298"/>
      <c r="D54" s="304"/>
      <c r="E54" s="204"/>
      <c r="F54" s="204"/>
      <c r="G54" s="204"/>
      <c r="H54" s="204"/>
    </row>
    <row r="55" spans="1:8" ht="15">
      <c r="A55" s="416" t="s">
        <v>156</v>
      </c>
      <c r="B55" s="314" t="s">
        <v>35</v>
      </c>
      <c r="C55" s="313"/>
      <c r="D55" s="304"/>
      <c r="E55" s="203"/>
    </row>
    <row r="56" spans="1:8" ht="15">
      <c r="A56" s="416" t="s">
        <v>36</v>
      </c>
      <c r="B56" s="314"/>
      <c r="C56" s="298"/>
      <c r="D56" s="304"/>
      <c r="E56" s="203"/>
    </row>
    <row r="57" spans="1:8" ht="15">
      <c r="A57" s="209" t="s">
        <v>330</v>
      </c>
      <c r="B57" s="317"/>
      <c r="C57" s="298"/>
      <c r="D57" s="304"/>
      <c r="E57" s="203"/>
    </row>
    <row r="58" spans="1:8" ht="15">
      <c r="A58" s="209"/>
      <c r="B58" s="317"/>
      <c r="C58" s="298"/>
      <c r="D58" s="304"/>
      <c r="E58" s="203"/>
    </row>
    <row r="59" spans="1:8" ht="15">
      <c r="A59" s="209"/>
      <c r="B59" s="317"/>
      <c r="C59" s="298"/>
      <c r="D59" s="304"/>
    </row>
    <row r="60" spans="1:8" ht="15">
      <c r="A60" s="416" t="s">
        <v>400</v>
      </c>
      <c r="B60" s="314" t="s">
        <v>230</v>
      </c>
      <c r="C60" s="300" t="s">
        <v>413</v>
      </c>
      <c r="D60" s="304"/>
    </row>
    <row r="61" spans="1:8" ht="15">
      <c r="A61" s="454" t="s">
        <v>435</v>
      </c>
      <c r="B61" s="314" t="s">
        <v>92</v>
      </c>
      <c r="C61" s="417" t="s">
        <v>92</v>
      </c>
      <c r="E61" s="201"/>
    </row>
    <row r="62" spans="1:8" ht="15">
      <c r="A62" s="463" t="s">
        <v>436</v>
      </c>
      <c r="E62" s="203"/>
    </row>
    <row r="63" spans="1:8" ht="15">
      <c r="A63" s="416" t="s">
        <v>91</v>
      </c>
      <c r="B63" s="210"/>
      <c r="C63" s="206"/>
      <c r="D63" s="397"/>
      <c r="E63" s="203"/>
    </row>
    <row r="64" spans="1:8" ht="15">
      <c r="A64" s="465" t="s">
        <v>494</v>
      </c>
      <c r="B64" s="466"/>
      <c r="C64" s="436"/>
      <c r="D64" s="398"/>
      <c r="E64" s="203"/>
    </row>
  </sheetData>
  <pageMargins left="0.7" right="0.7" top="0.75" bottom="0.75" header="0.3" footer="0.3"/>
  <pageSetup scale="74" orientation="portrait" verticalDpi="300" r:id="rId1"/>
</worksheet>
</file>

<file path=xl/worksheets/sheet11.xml><?xml version="1.0" encoding="utf-8"?>
<worksheet xmlns="http://schemas.openxmlformats.org/spreadsheetml/2006/main" xmlns:r="http://schemas.openxmlformats.org/officeDocument/2006/relationships">
  <dimension ref="A1:E21"/>
  <sheetViews>
    <sheetView workbookViewId="0">
      <selection activeCell="A3" sqref="A3"/>
    </sheetView>
  </sheetViews>
  <sheetFormatPr defaultRowHeight="15"/>
  <sheetData>
    <row r="1" spans="1:5">
      <c r="A1" s="19" t="str">
        <f>+'dep tax'!A1</f>
        <v>GEO THERMAL WATER LIMITED</v>
      </c>
    </row>
    <row r="2" spans="1:5">
      <c r="A2" s="1" t="s">
        <v>410</v>
      </c>
    </row>
    <row r="4" spans="1:5">
      <c r="B4" s="2" t="s">
        <v>217</v>
      </c>
      <c r="E4">
        <f>+'Profit and Loss - Normal'!G25</f>
        <v>-1089494.23</v>
      </c>
    </row>
    <row r="5" spans="1:5">
      <c r="A5" s="2" t="s">
        <v>218</v>
      </c>
    </row>
    <row r="6" spans="1:5">
      <c r="B6" s="2" t="s">
        <v>219</v>
      </c>
      <c r="E6">
        <f>+'NOTE 8'!G27</f>
        <v>1012644</v>
      </c>
    </row>
    <row r="7" spans="1:5">
      <c r="A7" s="2" t="s">
        <v>220</v>
      </c>
    </row>
    <row r="8" spans="1:5">
      <c r="B8" s="2" t="s">
        <v>221</v>
      </c>
      <c r="E8">
        <f>+'dep tax'!I14</f>
        <v>997197</v>
      </c>
    </row>
    <row r="10" spans="1:5">
      <c r="B10" s="1" t="s">
        <v>231</v>
      </c>
      <c r="E10">
        <f>+E4+E6-E8</f>
        <v>-1074047.23</v>
      </c>
    </row>
    <row r="12" spans="1:5">
      <c r="A12" s="20" t="s">
        <v>232</v>
      </c>
      <c r="E12">
        <f>+E10</f>
        <v>-1074047.23</v>
      </c>
    </row>
    <row r="14" spans="1:5">
      <c r="A14" s="2" t="s">
        <v>233</v>
      </c>
      <c r="E14">
        <f>807159-E12</f>
        <v>1881206.23</v>
      </c>
    </row>
    <row r="16" spans="1:5">
      <c r="A16" s="3" t="s">
        <v>280</v>
      </c>
    </row>
    <row r="18" spans="1:5">
      <c r="A18" s="2" t="s">
        <v>217</v>
      </c>
      <c r="E18">
        <f>+E4</f>
        <v>-1089494.23</v>
      </c>
    </row>
    <row r="19" spans="1:5" s="2" customFormat="1">
      <c r="A19" s="2" t="s">
        <v>282</v>
      </c>
      <c r="E19" s="2">
        <f>+-E18</f>
        <v>1089494.23</v>
      </c>
    </row>
    <row r="20" spans="1:5" s="2" customFormat="1"/>
    <row r="21" spans="1:5">
      <c r="A21" s="2" t="s">
        <v>281</v>
      </c>
      <c r="E21" s="1">
        <f>+E18*18.54%</f>
        <v>-201992.23024199999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pageSetUpPr fitToPage="1"/>
  </sheetPr>
  <dimension ref="A2:L40"/>
  <sheetViews>
    <sheetView workbookViewId="0">
      <selection activeCell="A3" sqref="A3"/>
    </sheetView>
  </sheetViews>
  <sheetFormatPr defaultRowHeight="12.75"/>
  <cols>
    <col min="1" max="1" width="9.140625" style="51"/>
    <col min="2" max="2" width="26.5703125" style="49" customWidth="1"/>
    <col min="3" max="3" width="26" style="49" customWidth="1"/>
    <col min="4" max="4" width="12.140625" style="49" customWidth="1"/>
    <col min="5" max="5" width="19" style="49" customWidth="1"/>
    <col min="6" max="6" width="14.85546875" style="49" customWidth="1"/>
    <col min="7" max="7" width="9.140625" style="49"/>
    <col min="8" max="8" width="12.140625" style="49" customWidth="1"/>
    <col min="9" max="16384" width="9.140625" style="49"/>
  </cols>
  <sheetData>
    <row r="2" spans="1:12" ht="15" customHeight="1">
      <c r="A2" s="546" t="s">
        <v>411</v>
      </c>
      <c r="B2" s="546"/>
      <c r="C2" s="546"/>
      <c r="D2" s="546"/>
      <c r="E2" s="546"/>
      <c r="F2" s="546"/>
      <c r="G2" s="546"/>
      <c r="H2" s="546"/>
    </row>
    <row r="3" spans="1:12" ht="13.5" thickBot="1"/>
    <row r="4" spans="1:12">
      <c r="A4" s="539" t="s">
        <v>234</v>
      </c>
      <c r="B4" s="539" t="s">
        <v>143</v>
      </c>
      <c r="C4" s="539" t="s">
        <v>235</v>
      </c>
      <c r="D4" s="539" t="s">
        <v>236</v>
      </c>
      <c r="E4" s="539" t="s">
        <v>63</v>
      </c>
      <c r="F4" s="539" t="s">
        <v>237</v>
      </c>
      <c r="G4" s="539" t="s">
        <v>85</v>
      </c>
      <c r="H4" s="539" t="s">
        <v>64</v>
      </c>
    </row>
    <row r="5" spans="1:12" ht="13.5" thickBot="1">
      <c r="A5" s="540"/>
      <c r="B5" s="540"/>
      <c r="C5" s="540"/>
      <c r="D5" s="540"/>
      <c r="E5" s="540"/>
      <c r="F5" s="540"/>
      <c r="G5" s="540"/>
      <c r="H5" s="540"/>
    </row>
    <row r="6" spans="1:12">
      <c r="A6" s="52">
        <v>1</v>
      </c>
      <c r="B6" s="53" t="s">
        <v>238</v>
      </c>
      <c r="C6" s="54" t="s">
        <v>239</v>
      </c>
      <c r="D6" s="55">
        <v>383</v>
      </c>
      <c r="E6" s="55" t="s">
        <v>240</v>
      </c>
      <c r="F6" s="56">
        <v>0</v>
      </c>
      <c r="G6" s="56">
        <v>2.25</v>
      </c>
      <c r="H6" s="57">
        <f t="shared" ref="H6:H28" si="0">F6*G6</f>
        <v>0</v>
      </c>
    </row>
    <row r="7" spans="1:12">
      <c r="A7" s="58">
        <v>2</v>
      </c>
      <c r="B7" s="54" t="s">
        <v>241</v>
      </c>
      <c r="C7" s="54" t="s">
        <v>242</v>
      </c>
      <c r="D7" s="55">
        <v>1619</v>
      </c>
      <c r="E7" s="55" t="s">
        <v>243</v>
      </c>
      <c r="F7" s="55">
        <v>0</v>
      </c>
      <c r="G7" s="55">
        <v>0.35</v>
      </c>
      <c r="H7" s="57">
        <f t="shared" si="0"/>
        <v>0</v>
      </c>
      <c r="I7" s="59"/>
    </row>
    <row r="8" spans="1:12">
      <c r="A8" s="58">
        <v>3</v>
      </c>
      <c r="B8" s="54" t="s">
        <v>244</v>
      </c>
      <c r="C8" s="54" t="s">
        <v>209</v>
      </c>
      <c r="D8" s="55" t="s">
        <v>245</v>
      </c>
      <c r="E8" s="55" t="s">
        <v>246</v>
      </c>
      <c r="F8" s="55">
        <v>0</v>
      </c>
      <c r="G8" s="55">
        <v>0.19500000000000001</v>
      </c>
      <c r="H8" s="57">
        <f t="shared" si="0"/>
        <v>0</v>
      </c>
    </row>
    <row r="9" spans="1:12">
      <c r="A9" s="58">
        <v>4</v>
      </c>
      <c r="B9" s="54" t="s">
        <v>247</v>
      </c>
      <c r="C9" s="54" t="s">
        <v>209</v>
      </c>
      <c r="D9" s="55">
        <v>1949</v>
      </c>
      <c r="E9" s="55" t="s">
        <v>248</v>
      </c>
      <c r="F9" s="55">
        <v>0</v>
      </c>
      <c r="G9" s="55">
        <v>3.5000000000000003E-2</v>
      </c>
      <c r="H9" s="57">
        <f t="shared" si="0"/>
        <v>0</v>
      </c>
      <c r="L9" s="60"/>
    </row>
    <row r="10" spans="1:12">
      <c r="A10" s="58">
        <v>5</v>
      </c>
      <c r="B10" s="54" t="s">
        <v>249</v>
      </c>
      <c r="C10" s="54" t="s">
        <v>211</v>
      </c>
      <c r="D10" s="55"/>
      <c r="E10" s="55" t="s">
        <v>250</v>
      </c>
      <c r="F10" s="55">
        <v>225</v>
      </c>
      <c r="G10" s="55">
        <v>7.5</v>
      </c>
      <c r="H10" s="57">
        <f t="shared" si="0"/>
        <v>1687.5</v>
      </c>
      <c r="L10" s="60"/>
    </row>
    <row r="11" spans="1:12">
      <c r="A11" s="58">
        <v>6</v>
      </c>
      <c r="B11" s="54" t="s">
        <v>251</v>
      </c>
      <c r="C11" s="54" t="s">
        <v>210</v>
      </c>
      <c r="D11" s="55">
        <v>4730</v>
      </c>
      <c r="E11" s="55" t="s">
        <v>252</v>
      </c>
      <c r="F11" s="55">
        <v>36</v>
      </c>
      <c r="G11" s="55">
        <v>0.40799999999999997</v>
      </c>
      <c r="H11" s="57">
        <f t="shared" si="0"/>
        <v>14.687999999999999</v>
      </c>
      <c r="L11" s="60"/>
    </row>
    <row r="12" spans="1:12">
      <c r="A12" s="58">
        <v>7</v>
      </c>
      <c r="B12" s="54" t="s">
        <v>253</v>
      </c>
      <c r="C12" s="54" t="s">
        <v>254</v>
      </c>
      <c r="D12" s="55">
        <v>259</v>
      </c>
      <c r="E12" s="55" t="s">
        <v>255</v>
      </c>
      <c r="F12" s="55">
        <v>384</v>
      </c>
      <c r="G12" s="55">
        <v>1.25</v>
      </c>
      <c r="H12" s="57">
        <f t="shared" si="0"/>
        <v>480</v>
      </c>
      <c r="L12" s="60"/>
    </row>
    <row r="13" spans="1:12">
      <c r="A13" s="58">
        <v>8</v>
      </c>
      <c r="B13" s="54" t="s">
        <v>256</v>
      </c>
      <c r="C13" s="54" t="s">
        <v>209</v>
      </c>
      <c r="D13" s="55">
        <v>1820</v>
      </c>
      <c r="E13" s="55" t="s">
        <v>257</v>
      </c>
      <c r="F13" s="55">
        <v>56</v>
      </c>
      <c r="G13" s="55">
        <v>0.19500000000000001</v>
      </c>
      <c r="H13" s="57">
        <f t="shared" si="0"/>
        <v>10.92</v>
      </c>
    </row>
    <row r="14" spans="1:12">
      <c r="A14" s="58">
        <v>9</v>
      </c>
      <c r="B14" s="54" t="s">
        <v>258</v>
      </c>
      <c r="C14" s="54" t="s">
        <v>209</v>
      </c>
      <c r="D14" s="55">
        <v>1624</v>
      </c>
      <c r="E14" s="55" t="s">
        <v>259</v>
      </c>
      <c r="F14" s="55">
        <v>12636</v>
      </c>
      <c r="G14" s="55">
        <v>0.22</v>
      </c>
      <c r="H14" s="57">
        <f t="shared" si="0"/>
        <v>2779.92</v>
      </c>
    </row>
    <row r="15" spans="1:12">
      <c r="A15" s="58">
        <v>10</v>
      </c>
      <c r="B15" s="54" t="s">
        <v>260</v>
      </c>
      <c r="C15" s="54"/>
      <c r="D15" s="55"/>
      <c r="E15" s="55"/>
      <c r="F15" s="55">
        <v>0</v>
      </c>
      <c r="G15" s="55"/>
      <c r="H15" s="57">
        <f t="shared" si="0"/>
        <v>0</v>
      </c>
    </row>
    <row r="16" spans="1:12">
      <c r="A16" s="58">
        <v>11</v>
      </c>
      <c r="B16" s="54" t="s">
        <v>261</v>
      </c>
      <c r="C16" s="54"/>
      <c r="D16" s="55"/>
      <c r="E16" s="55"/>
      <c r="F16" s="55">
        <v>0</v>
      </c>
      <c r="G16" s="55"/>
      <c r="H16" s="57">
        <f t="shared" si="0"/>
        <v>0</v>
      </c>
    </row>
    <row r="17" spans="1:8">
      <c r="A17" s="58">
        <v>12</v>
      </c>
      <c r="B17" s="54" t="s">
        <v>262</v>
      </c>
      <c r="C17" s="54"/>
      <c r="D17" s="55"/>
      <c r="E17" s="55"/>
      <c r="F17" s="55">
        <v>0</v>
      </c>
      <c r="G17" s="55"/>
      <c r="H17" s="57">
        <f t="shared" si="0"/>
        <v>0</v>
      </c>
    </row>
    <row r="18" spans="1:8">
      <c r="A18" s="58">
        <v>13</v>
      </c>
      <c r="B18" s="54" t="s">
        <v>263</v>
      </c>
      <c r="C18" s="54"/>
      <c r="D18" s="55"/>
      <c r="E18" s="55"/>
      <c r="F18" s="55">
        <v>0</v>
      </c>
      <c r="G18" s="55"/>
      <c r="H18" s="57">
        <f t="shared" si="0"/>
        <v>0</v>
      </c>
    </row>
    <row r="19" spans="1:8">
      <c r="A19" s="58">
        <v>14</v>
      </c>
      <c r="B19" s="54" t="s">
        <v>264</v>
      </c>
      <c r="C19" s="54"/>
      <c r="D19" s="55"/>
      <c r="E19" s="55"/>
      <c r="F19" s="55">
        <v>0</v>
      </c>
      <c r="G19" s="55"/>
      <c r="H19" s="57">
        <f t="shared" si="0"/>
        <v>0</v>
      </c>
    </row>
    <row r="20" spans="1:8">
      <c r="A20" s="58">
        <v>15</v>
      </c>
      <c r="B20" s="54" t="s">
        <v>265</v>
      </c>
      <c r="C20" s="54"/>
      <c r="D20" s="55"/>
      <c r="E20" s="55"/>
      <c r="F20" s="55">
        <v>0</v>
      </c>
      <c r="G20" s="55"/>
      <c r="H20" s="57">
        <f t="shared" si="0"/>
        <v>0</v>
      </c>
    </row>
    <row r="21" spans="1:8">
      <c r="A21" s="58">
        <v>16</v>
      </c>
      <c r="B21" s="54" t="s">
        <v>266</v>
      </c>
      <c r="C21" s="54"/>
      <c r="D21" s="55"/>
      <c r="E21" s="55"/>
      <c r="F21" s="55">
        <v>0</v>
      </c>
      <c r="G21" s="55"/>
      <c r="H21" s="57">
        <f t="shared" si="0"/>
        <v>0</v>
      </c>
    </row>
    <row r="22" spans="1:8">
      <c r="A22" s="58">
        <v>17</v>
      </c>
      <c r="B22" s="54" t="s">
        <v>267</v>
      </c>
      <c r="C22" s="54"/>
      <c r="D22" s="55"/>
      <c r="E22" s="55"/>
      <c r="F22" s="55">
        <v>1150</v>
      </c>
      <c r="G22" s="55">
        <v>3</v>
      </c>
      <c r="H22" s="57">
        <f t="shared" si="0"/>
        <v>3450</v>
      </c>
    </row>
    <row r="23" spans="1:8">
      <c r="A23" s="58">
        <v>18</v>
      </c>
      <c r="B23" s="54" t="s">
        <v>268</v>
      </c>
      <c r="C23" s="54"/>
      <c r="D23" s="55"/>
      <c r="E23" s="55"/>
      <c r="F23" s="55">
        <v>0</v>
      </c>
      <c r="G23" s="55"/>
      <c r="H23" s="57">
        <f t="shared" si="0"/>
        <v>0</v>
      </c>
    </row>
    <row r="24" spans="1:8">
      <c r="A24" s="58">
        <v>19</v>
      </c>
      <c r="B24" s="54" t="s">
        <v>269</v>
      </c>
      <c r="C24" s="54"/>
      <c r="D24" s="55"/>
      <c r="E24" s="55"/>
      <c r="F24" s="55">
        <v>0</v>
      </c>
      <c r="G24" s="55"/>
      <c r="H24" s="57">
        <f t="shared" si="0"/>
        <v>0</v>
      </c>
    </row>
    <row r="25" spans="1:8">
      <c r="A25" s="58">
        <v>20</v>
      </c>
      <c r="B25" s="54" t="s">
        <v>270</v>
      </c>
      <c r="C25" s="54"/>
      <c r="D25" s="55"/>
      <c r="E25" s="55"/>
      <c r="F25" s="55">
        <v>0</v>
      </c>
      <c r="G25" s="55"/>
      <c r="H25" s="57">
        <f t="shared" si="0"/>
        <v>0</v>
      </c>
    </row>
    <row r="26" spans="1:8">
      <c r="A26" s="58">
        <v>21</v>
      </c>
      <c r="B26" s="54" t="s">
        <v>271</v>
      </c>
      <c r="C26" s="54"/>
      <c r="D26" s="55"/>
      <c r="E26" s="55"/>
      <c r="F26" s="55">
        <v>0</v>
      </c>
      <c r="G26" s="55"/>
      <c r="H26" s="57">
        <f t="shared" si="0"/>
        <v>0</v>
      </c>
    </row>
    <row r="27" spans="1:8">
      <c r="A27" s="58">
        <v>22</v>
      </c>
      <c r="B27" s="54" t="s">
        <v>272</v>
      </c>
      <c r="C27" s="54"/>
      <c r="D27" s="55"/>
      <c r="E27" s="55"/>
      <c r="F27" s="55">
        <v>0</v>
      </c>
      <c r="G27" s="55"/>
      <c r="H27" s="57">
        <f t="shared" si="0"/>
        <v>0</v>
      </c>
    </row>
    <row r="28" spans="1:8" ht="13.5" thickBot="1">
      <c r="A28" s="61">
        <v>23</v>
      </c>
      <c r="B28" s="62" t="s">
        <v>273</v>
      </c>
      <c r="C28" s="62"/>
      <c r="D28" s="63"/>
      <c r="E28" s="63"/>
      <c r="F28" s="63">
        <v>42</v>
      </c>
      <c r="G28" s="63">
        <v>38</v>
      </c>
      <c r="H28" s="64">
        <f t="shared" si="0"/>
        <v>1596</v>
      </c>
    </row>
    <row r="29" spans="1:8" ht="14.25" thickBot="1">
      <c r="A29" s="542" t="s">
        <v>274</v>
      </c>
      <c r="B29" s="543"/>
      <c r="C29" s="543"/>
      <c r="D29" s="543"/>
      <c r="E29" s="543"/>
      <c r="F29" s="543"/>
      <c r="G29" s="543"/>
      <c r="H29" s="65">
        <f>SUM(H6:H28)</f>
        <v>10019.028</v>
      </c>
    </row>
    <row r="30" spans="1:8" ht="13.5">
      <c r="A30" s="66"/>
      <c r="B30" s="67"/>
      <c r="C30" s="67"/>
      <c r="D30" s="67"/>
      <c r="E30" s="67"/>
      <c r="F30" s="67"/>
      <c r="G30" s="68"/>
      <c r="H30" s="69"/>
    </row>
    <row r="31" spans="1:8">
      <c r="A31" s="70" t="s">
        <v>275</v>
      </c>
      <c r="B31" s="67"/>
      <c r="C31" s="67"/>
      <c r="D31" s="67"/>
      <c r="E31" s="67"/>
      <c r="F31" s="67"/>
      <c r="G31" s="67"/>
      <c r="H31" s="71"/>
    </row>
    <row r="32" spans="1:8">
      <c r="A32" s="547" t="s">
        <v>234</v>
      </c>
      <c r="B32" s="548" t="s">
        <v>143</v>
      </c>
      <c r="C32" s="548" t="s">
        <v>235</v>
      </c>
      <c r="D32" s="548" t="s">
        <v>236</v>
      </c>
      <c r="E32" s="548" t="s">
        <v>63</v>
      </c>
      <c r="F32" s="548" t="s">
        <v>237</v>
      </c>
      <c r="G32" s="548" t="s">
        <v>85</v>
      </c>
      <c r="H32" s="541" t="s">
        <v>64</v>
      </c>
    </row>
    <row r="33" spans="1:8">
      <c r="A33" s="547"/>
      <c r="B33" s="548"/>
      <c r="C33" s="548"/>
      <c r="D33" s="548"/>
      <c r="E33" s="548"/>
      <c r="F33" s="548"/>
      <c r="G33" s="548"/>
      <c r="H33" s="541"/>
    </row>
    <row r="34" spans="1:8">
      <c r="A34" s="58"/>
      <c r="B34" s="54"/>
      <c r="C34" s="54"/>
      <c r="D34" s="54"/>
      <c r="E34" s="54"/>
      <c r="F34" s="54"/>
      <c r="G34" s="54"/>
      <c r="H34" s="72"/>
    </row>
    <row r="35" spans="1:8">
      <c r="A35" s="58">
        <v>1</v>
      </c>
      <c r="B35" s="54" t="s">
        <v>276</v>
      </c>
      <c r="C35" s="54"/>
      <c r="D35" s="54"/>
      <c r="E35" s="54"/>
      <c r="F35" s="54">
        <v>1242</v>
      </c>
      <c r="G35" s="54">
        <v>6.5</v>
      </c>
      <c r="H35" s="72">
        <f>+F35*G35</f>
        <v>8073</v>
      </c>
    </row>
    <row r="36" spans="1:8">
      <c r="A36" s="58">
        <v>2</v>
      </c>
      <c r="B36" s="54" t="s">
        <v>277</v>
      </c>
      <c r="C36" s="54"/>
      <c r="D36" s="54"/>
      <c r="E36" s="54"/>
      <c r="F36" s="54">
        <v>62</v>
      </c>
      <c r="G36" s="54">
        <v>22</v>
      </c>
      <c r="H36" s="72">
        <f>+F36*G36</f>
        <v>1364</v>
      </c>
    </row>
    <row r="37" spans="1:8">
      <c r="A37" s="58"/>
      <c r="B37" s="54"/>
      <c r="C37" s="54"/>
      <c r="D37" s="54"/>
      <c r="E37" s="54"/>
      <c r="F37" s="54"/>
      <c r="G37" s="54"/>
      <c r="H37" s="72"/>
    </row>
    <row r="38" spans="1:8" ht="13.5">
      <c r="A38" s="542" t="s">
        <v>278</v>
      </c>
      <c r="B38" s="543"/>
      <c r="C38" s="543"/>
      <c r="D38" s="543"/>
      <c r="E38" s="543"/>
      <c r="F38" s="543"/>
      <c r="G38" s="543"/>
      <c r="H38" s="73">
        <f>SUM(H35:H37)</f>
        <v>9437</v>
      </c>
    </row>
    <row r="39" spans="1:8">
      <c r="A39" s="66"/>
      <c r="B39" s="67"/>
      <c r="C39" s="67"/>
      <c r="D39" s="67"/>
      <c r="E39" s="67"/>
      <c r="F39" s="67"/>
      <c r="G39" s="67"/>
      <c r="H39" s="71"/>
    </row>
    <row r="40" spans="1:8" ht="14.25" thickBot="1">
      <c r="A40" s="544" t="s">
        <v>279</v>
      </c>
      <c r="B40" s="545"/>
      <c r="C40" s="545"/>
      <c r="D40" s="545"/>
      <c r="E40" s="545"/>
      <c r="F40" s="545"/>
      <c r="G40" s="545"/>
      <c r="H40" s="74">
        <f>+H29+H38</f>
        <v>19456.027999999998</v>
      </c>
    </row>
  </sheetData>
  <mergeCells count="20">
    <mergeCell ref="A2:H2"/>
    <mergeCell ref="G4:G5"/>
    <mergeCell ref="H4:H5"/>
    <mergeCell ref="A29:G29"/>
    <mergeCell ref="A32:A33"/>
    <mergeCell ref="B32:B33"/>
    <mergeCell ref="C32:C33"/>
    <mergeCell ref="D32:D33"/>
    <mergeCell ref="E32:E33"/>
    <mergeCell ref="F32:F33"/>
    <mergeCell ref="G32:G33"/>
    <mergeCell ref="A4:A5"/>
    <mergeCell ref="B4:B5"/>
    <mergeCell ref="C4:C5"/>
    <mergeCell ref="D4:D5"/>
    <mergeCell ref="E4:E5"/>
    <mergeCell ref="F4:F5"/>
    <mergeCell ref="H32:H33"/>
    <mergeCell ref="A38:G38"/>
    <mergeCell ref="A40:G40"/>
  </mergeCells>
  <pageMargins left="0.7" right="0.7" top="0.75" bottom="0.75" header="0.3" footer="0.3"/>
  <pageSetup paperSize="9" scale="95" orientation="landscape" r:id="rId1"/>
  <legacyDrawing r:id="rId2"/>
</worksheet>
</file>

<file path=xl/worksheets/sheet2.xml><?xml version="1.0" encoding="utf-8"?>
<worksheet xmlns="http://schemas.openxmlformats.org/spreadsheetml/2006/main" xmlns:r="http://schemas.openxmlformats.org/officeDocument/2006/relationships">
  <dimension ref="A1:AP82"/>
  <sheetViews>
    <sheetView topLeftCell="A79" workbookViewId="0">
      <selection sqref="A1:F82"/>
    </sheetView>
  </sheetViews>
  <sheetFormatPr defaultRowHeight="15"/>
  <cols>
    <col min="1" max="1" width="6.28515625" customWidth="1"/>
    <col min="4" max="4" width="16.42578125" customWidth="1"/>
    <col min="5" max="5" width="15.42578125" customWidth="1"/>
    <col min="6" max="6" width="16.5703125" customWidth="1"/>
  </cols>
  <sheetData>
    <row r="1" spans="1:33">
      <c r="A1" s="328" t="s">
        <v>434</v>
      </c>
      <c r="B1" s="201"/>
      <c r="C1" s="201"/>
      <c r="D1" s="201"/>
      <c r="E1" s="201"/>
      <c r="F1" s="81"/>
    </row>
    <row r="2" spans="1:33">
      <c r="A2" s="211" t="s">
        <v>431</v>
      </c>
      <c r="B2" s="205"/>
      <c r="C2" s="205"/>
      <c r="D2" s="205"/>
      <c r="E2" s="205"/>
      <c r="F2" s="427"/>
    </row>
    <row r="3" spans="1:33">
      <c r="A3" s="487"/>
      <c r="B3" s="488"/>
      <c r="C3" s="488"/>
      <c r="D3" s="488"/>
      <c r="E3" s="236"/>
      <c r="F3" s="428" t="s">
        <v>432</v>
      </c>
    </row>
    <row r="4" spans="1:33">
      <c r="A4" s="330" t="s">
        <v>0</v>
      </c>
      <c r="B4" s="331" t="s">
        <v>1</v>
      </c>
      <c r="C4" s="332"/>
      <c r="D4" s="295"/>
      <c r="E4" s="333"/>
      <c r="F4" s="429"/>
    </row>
    <row r="5" spans="1:33">
      <c r="A5" s="237"/>
      <c r="B5" s="490"/>
      <c r="C5" s="490"/>
      <c r="D5" s="490"/>
      <c r="E5" s="335"/>
      <c r="F5" s="430"/>
    </row>
    <row r="6" spans="1:33">
      <c r="A6" s="337">
        <v>1</v>
      </c>
      <c r="B6" s="211" t="s">
        <v>2</v>
      </c>
      <c r="C6" s="211"/>
      <c r="D6" s="205"/>
      <c r="E6" s="335"/>
      <c r="F6" s="430"/>
    </row>
    <row r="7" spans="1:33">
      <c r="A7" s="237"/>
      <c r="B7" s="302" t="s">
        <v>3</v>
      </c>
      <c r="C7" s="205"/>
      <c r="D7" s="205"/>
      <c r="E7" s="338"/>
      <c r="F7" s="476">
        <v>980000</v>
      </c>
    </row>
    <row r="8" spans="1:33">
      <c r="A8" s="237"/>
      <c r="B8" s="302" t="s">
        <v>485</v>
      </c>
      <c r="C8" s="205"/>
      <c r="D8" s="205"/>
      <c r="E8" s="338">
        <v>980000</v>
      </c>
      <c r="F8" s="431"/>
      <c r="G8" s="2"/>
      <c r="H8" s="2"/>
      <c r="I8" s="2"/>
      <c r="J8" s="2"/>
      <c r="K8" s="2"/>
      <c r="L8" s="2"/>
      <c r="M8" s="2"/>
      <c r="N8" s="2"/>
      <c r="O8" s="2"/>
      <c r="P8" s="2"/>
      <c r="Q8" s="2"/>
      <c r="R8" s="2"/>
      <c r="S8" s="2"/>
      <c r="T8" s="2"/>
      <c r="U8" s="2"/>
      <c r="V8" s="2"/>
      <c r="W8" s="2"/>
      <c r="X8" s="2"/>
      <c r="Y8" s="2"/>
    </row>
    <row r="9" spans="1:33">
      <c r="A9" s="237"/>
      <c r="B9" s="302" t="s">
        <v>4</v>
      </c>
      <c r="C9" s="205"/>
      <c r="D9" s="205"/>
      <c r="E9" s="338"/>
      <c r="F9" s="476">
        <v>11487875</v>
      </c>
      <c r="Z9" s="2"/>
      <c r="AA9" s="2"/>
      <c r="AB9" s="2"/>
      <c r="AC9" s="2"/>
    </row>
    <row r="10" spans="1:33">
      <c r="A10" s="337">
        <v>3</v>
      </c>
      <c r="B10" s="211" t="s">
        <v>7</v>
      </c>
      <c r="C10" s="211"/>
      <c r="D10" s="205"/>
      <c r="E10" s="335"/>
      <c r="F10" s="430"/>
    </row>
    <row r="11" spans="1:33">
      <c r="A11" s="339"/>
      <c r="B11" s="302" t="s">
        <v>8</v>
      </c>
      <c r="C11" s="205"/>
      <c r="D11" s="205"/>
      <c r="E11" s="338"/>
      <c r="F11" s="431"/>
    </row>
    <row r="12" spans="1:33">
      <c r="A12" s="339"/>
      <c r="B12" s="302" t="s">
        <v>72</v>
      </c>
      <c r="C12" s="205"/>
      <c r="D12" s="205"/>
      <c r="E12" s="340"/>
      <c r="F12" s="478">
        <v>41347</v>
      </c>
    </row>
    <row r="13" spans="1:33">
      <c r="A13" s="339"/>
      <c r="B13" s="302" t="s">
        <v>71</v>
      </c>
      <c r="C13" s="205"/>
      <c r="D13" s="205"/>
      <c r="E13" s="338"/>
      <c r="F13" s="431"/>
    </row>
    <row r="14" spans="1:33">
      <c r="A14" s="339"/>
      <c r="B14" s="302" t="s">
        <v>9</v>
      </c>
      <c r="C14" s="205"/>
      <c r="D14" s="205"/>
      <c r="E14" s="338"/>
      <c r="F14" s="476">
        <v>1053583</v>
      </c>
    </row>
    <row r="15" spans="1:33">
      <c r="A15" s="339"/>
      <c r="B15" s="302"/>
      <c r="C15" s="205" t="s">
        <v>441</v>
      </c>
      <c r="D15" s="205"/>
      <c r="E15" s="338">
        <v>1053583</v>
      </c>
      <c r="F15" s="431"/>
      <c r="G15" s="2"/>
      <c r="H15" s="2"/>
      <c r="I15" s="2"/>
      <c r="J15" s="2"/>
      <c r="K15" s="2"/>
      <c r="L15" s="2"/>
      <c r="M15" s="2"/>
      <c r="N15" s="2"/>
      <c r="O15" s="2"/>
      <c r="P15" s="2"/>
      <c r="Q15" s="2"/>
      <c r="R15" s="2"/>
      <c r="S15" s="2"/>
      <c r="T15" s="2"/>
      <c r="U15" s="2"/>
      <c r="V15" s="2"/>
      <c r="W15" s="2"/>
      <c r="X15" s="2"/>
      <c r="Y15" s="2"/>
    </row>
    <row r="16" spans="1:33">
      <c r="A16" s="337">
        <v>4</v>
      </c>
      <c r="B16" s="211" t="s">
        <v>10</v>
      </c>
      <c r="C16" s="211"/>
      <c r="D16" s="205"/>
      <c r="E16" s="335"/>
      <c r="F16" s="430"/>
      <c r="Z16" s="2"/>
      <c r="AA16" s="2"/>
      <c r="AB16" s="2"/>
      <c r="AC16" s="2"/>
      <c r="AD16" s="2"/>
      <c r="AE16" s="2"/>
      <c r="AF16" s="2"/>
      <c r="AG16" s="2"/>
    </row>
    <row r="17" spans="1:36">
      <c r="A17" s="237"/>
      <c r="B17" s="302" t="s">
        <v>11</v>
      </c>
      <c r="C17" s="205"/>
      <c r="D17" s="205"/>
      <c r="E17" s="338"/>
      <c r="F17" s="476">
        <v>321306</v>
      </c>
    </row>
    <row r="18" spans="1:36">
      <c r="A18" s="237"/>
      <c r="B18" s="302"/>
      <c r="C18" s="205" t="s">
        <v>472</v>
      </c>
      <c r="D18" s="205"/>
      <c r="E18" s="338">
        <v>98396</v>
      </c>
      <c r="F18" s="431"/>
      <c r="G18" s="2"/>
      <c r="H18" s="2"/>
      <c r="I18" s="2"/>
      <c r="J18" s="2"/>
      <c r="K18" s="2"/>
      <c r="L18" s="2"/>
      <c r="M18" s="2"/>
      <c r="N18" s="2"/>
      <c r="O18" s="2"/>
      <c r="P18" s="2"/>
      <c r="Q18" s="2"/>
      <c r="R18" s="2"/>
      <c r="S18" s="2"/>
      <c r="T18" s="2"/>
      <c r="U18" s="2"/>
      <c r="V18" s="2"/>
      <c r="W18" s="2"/>
      <c r="X18" s="2"/>
      <c r="Y18" s="2"/>
    </row>
    <row r="19" spans="1:36">
      <c r="A19" s="237"/>
      <c r="B19" s="302"/>
      <c r="C19" s="205" t="s">
        <v>413</v>
      </c>
      <c r="D19" s="205"/>
      <c r="E19" s="338">
        <v>208910</v>
      </c>
      <c r="F19" s="431"/>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c r="A20" s="237"/>
      <c r="B20" s="302"/>
      <c r="C20" s="205" t="s">
        <v>473</v>
      </c>
      <c r="D20" s="205"/>
      <c r="E20" s="338">
        <v>14000</v>
      </c>
      <c r="F20" s="43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c r="A21" s="237"/>
      <c r="B21" s="302" t="s">
        <v>12</v>
      </c>
      <c r="C21" s="205"/>
      <c r="D21" s="205"/>
      <c r="E21" s="338"/>
      <c r="F21" s="476">
        <v>855989</v>
      </c>
      <c r="Z21" s="2"/>
      <c r="AA21" s="2"/>
      <c r="AB21" s="2"/>
      <c r="AC21" s="2"/>
      <c r="AD21" s="2"/>
      <c r="AE21" s="2"/>
      <c r="AF21" s="2"/>
      <c r="AG21" s="2"/>
      <c r="AH21" s="2"/>
      <c r="AI21" s="2"/>
      <c r="AJ21" s="2"/>
    </row>
    <row r="22" spans="1:36">
      <c r="A22" s="237"/>
      <c r="B22" s="302"/>
      <c r="C22" s="205" t="s">
        <v>474</v>
      </c>
      <c r="D22" s="205"/>
      <c r="E22" s="338">
        <v>16016</v>
      </c>
      <c r="F22" s="431"/>
      <c r="G22" s="2"/>
      <c r="H22" s="2"/>
      <c r="I22" s="2"/>
      <c r="J22" s="2"/>
      <c r="K22" s="2"/>
      <c r="L22" s="2"/>
      <c r="M22" s="2"/>
      <c r="N22" s="2"/>
      <c r="O22" s="2"/>
      <c r="P22" s="2"/>
      <c r="Q22" s="2"/>
      <c r="R22" s="2"/>
      <c r="S22" s="2"/>
      <c r="T22" s="2"/>
      <c r="U22" s="2"/>
      <c r="V22" s="2"/>
      <c r="W22" s="2"/>
      <c r="X22" s="2"/>
      <c r="Y22" s="2"/>
    </row>
    <row r="23" spans="1:36">
      <c r="A23" s="237"/>
      <c r="B23" s="302"/>
      <c r="C23" s="205" t="s">
        <v>475</v>
      </c>
      <c r="D23" s="205"/>
      <c r="E23" s="338">
        <v>13604</v>
      </c>
      <c r="F23" s="431"/>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6">
      <c r="A24" s="237"/>
      <c r="B24" s="302"/>
      <c r="C24" s="205" t="s">
        <v>476</v>
      </c>
      <c r="D24" s="205"/>
      <c r="E24" s="338">
        <v>22031</v>
      </c>
      <c r="F24" s="431"/>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6">
      <c r="A25" s="237"/>
      <c r="B25" s="302"/>
      <c r="C25" s="205" t="s">
        <v>477</v>
      </c>
      <c r="D25" s="205"/>
      <c r="E25" s="338">
        <v>6188</v>
      </c>
      <c r="F25" s="431"/>
      <c r="G25" s="2"/>
      <c r="H25" s="2"/>
      <c r="I25" s="2"/>
      <c r="J25" s="2"/>
      <c r="K25" s="2"/>
      <c r="L25" s="2"/>
      <c r="M25" s="2"/>
      <c r="N25" s="2"/>
      <c r="O25" s="2"/>
      <c r="P25" s="2"/>
      <c r="Q25" s="2"/>
      <c r="R25" s="2"/>
      <c r="S25" s="2"/>
      <c r="T25" s="2"/>
      <c r="U25" s="2"/>
      <c r="V25" s="2"/>
      <c r="W25" s="2"/>
      <c r="X25" s="2"/>
      <c r="Y25" s="2"/>
      <c r="Z25" s="2"/>
      <c r="AA25" s="2"/>
      <c r="AB25" s="2"/>
      <c r="AC25" s="2"/>
      <c r="AD25" s="2"/>
      <c r="AE25" s="2"/>
      <c r="AF25" s="2"/>
    </row>
    <row r="26" spans="1:36">
      <c r="A26" s="237"/>
      <c r="B26" s="302"/>
      <c r="C26" s="205" t="s">
        <v>478</v>
      </c>
      <c r="D26" s="205"/>
      <c r="E26" s="338">
        <v>194874</v>
      </c>
      <c r="F26" s="431"/>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6">
      <c r="A27" s="237"/>
      <c r="B27" s="302"/>
      <c r="C27" s="205" t="s">
        <v>479</v>
      </c>
      <c r="D27" s="205"/>
      <c r="E27" s="338">
        <v>30085</v>
      </c>
      <c r="F27" s="431"/>
      <c r="G27" s="2"/>
      <c r="H27" s="2"/>
      <c r="I27" s="2"/>
      <c r="J27" s="2"/>
      <c r="K27" s="2"/>
      <c r="L27" s="2"/>
      <c r="M27" s="2"/>
      <c r="N27" s="2"/>
      <c r="O27" s="2"/>
      <c r="P27" s="2"/>
      <c r="Q27" s="2"/>
      <c r="R27" s="2"/>
      <c r="S27" s="2"/>
      <c r="T27" s="2"/>
      <c r="U27" s="2"/>
      <c r="V27" s="2"/>
      <c r="W27" s="2"/>
      <c r="X27" s="2"/>
      <c r="Y27" s="2"/>
      <c r="Z27" s="2"/>
      <c r="AA27" s="2"/>
      <c r="AB27" s="2"/>
      <c r="AC27" s="2"/>
      <c r="AD27" s="2"/>
      <c r="AE27" s="2"/>
      <c r="AF27" s="2"/>
    </row>
    <row r="28" spans="1:36">
      <c r="A28" s="237"/>
      <c r="B28" s="302"/>
      <c r="C28" s="205" t="s">
        <v>480</v>
      </c>
      <c r="D28" s="205"/>
      <c r="E28" s="338">
        <v>37265</v>
      </c>
      <c r="F28" s="431"/>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6">
      <c r="A29" s="237"/>
      <c r="B29" s="302"/>
      <c r="C29" s="205" t="s">
        <v>481</v>
      </c>
      <c r="D29" s="205"/>
      <c r="E29" s="338">
        <v>18750</v>
      </c>
      <c r="F29" s="431"/>
      <c r="G29" s="2"/>
      <c r="H29" s="2"/>
      <c r="I29" s="2"/>
      <c r="J29" s="2"/>
      <c r="K29" s="2"/>
      <c r="L29" s="2"/>
      <c r="M29" s="2"/>
      <c r="N29" s="2"/>
      <c r="O29" s="2"/>
      <c r="P29" s="2"/>
      <c r="Q29" s="2"/>
      <c r="R29" s="2"/>
      <c r="S29" s="2"/>
      <c r="T29" s="2"/>
      <c r="U29" s="2"/>
      <c r="V29" s="2"/>
      <c r="W29" s="2"/>
      <c r="X29" s="2"/>
      <c r="Y29" s="2"/>
      <c r="Z29" s="2"/>
      <c r="AA29" s="2"/>
      <c r="AB29" s="2"/>
    </row>
    <row r="30" spans="1:36">
      <c r="A30" s="237"/>
      <c r="B30" s="302"/>
      <c r="C30" s="205" t="s">
        <v>482</v>
      </c>
      <c r="D30" s="205"/>
      <c r="E30" s="338">
        <v>27757</v>
      </c>
      <c r="F30" s="431"/>
      <c r="G30" s="2"/>
      <c r="H30" s="2"/>
      <c r="I30" s="2"/>
      <c r="J30" s="2"/>
      <c r="K30" s="2"/>
      <c r="L30" s="2"/>
      <c r="M30" s="2"/>
      <c r="N30" s="2"/>
      <c r="O30" s="2"/>
      <c r="P30" s="2"/>
      <c r="Q30" s="2"/>
      <c r="R30" s="2"/>
      <c r="S30" s="2"/>
      <c r="T30" s="2"/>
      <c r="U30" s="2"/>
      <c r="V30" s="2"/>
      <c r="W30" s="2"/>
      <c r="X30" s="2"/>
      <c r="Y30" s="2"/>
      <c r="Z30" s="2"/>
      <c r="AA30" s="2"/>
      <c r="AB30" s="2"/>
      <c r="AG30" s="2"/>
      <c r="AH30" s="2"/>
    </row>
    <row r="31" spans="1:36">
      <c r="A31" s="237"/>
      <c r="B31" s="302"/>
      <c r="C31" s="205" t="s">
        <v>483</v>
      </c>
      <c r="D31" s="205"/>
      <c r="E31" s="338">
        <v>375000</v>
      </c>
      <c r="F31" s="431"/>
      <c r="G31" s="2"/>
      <c r="H31" s="2"/>
      <c r="I31" s="2"/>
      <c r="J31" s="2"/>
      <c r="K31" s="2"/>
      <c r="L31" s="2"/>
      <c r="M31" s="2"/>
      <c r="N31" s="2"/>
      <c r="O31" s="2"/>
      <c r="P31" s="2"/>
      <c r="Q31" s="2"/>
      <c r="R31" s="2"/>
      <c r="S31" s="2"/>
      <c r="T31" s="2"/>
      <c r="U31" s="2"/>
      <c r="V31" s="2"/>
      <c r="W31" s="2"/>
      <c r="X31" s="2"/>
      <c r="Y31" s="2"/>
      <c r="Z31" s="2"/>
      <c r="AA31" s="2"/>
      <c r="AB31" s="2"/>
      <c r="AG31" s="2"/>
      <c r="AH31" s="2"/>
      <c r="AI31" s="2"/>
      <c r="AJ31" s="2"/>
    </row>
    <row r="32" spans="1:36">
      <c r="A32" s="237"/>
      <c r="B32" s="302"/>
      <c r="C32" s="205" t="s">
        <v>484</v>
      </c>
      <c r="D32" s="205"/>
      <c r="E32" s="338">
        <v>114419</v>
      </c>
      <c r="F32" s="431"/>
      <c r="G32" s="2"/>
      <c r="H32" s="2"/>
      <c r="I32" s="2"/>
      <c r="J32" s="2"/>
      <c r="K32" s="2"/>
      <c r="L32" s="2"/>
      <c r="M32" s="2"/>
      <c r="N32" s="2"/>
      <c r="O32" s="2"/>
      <c r="P32" s="2"/>
      <c r="Q32" s="2"/>
      <c r="R32" s="2"/>
      <c r="S32" s="2"/>
      <c r="T32" s="2"/>
      <c r="U32" s="2"/>
      <c r="V32" s="2"/>
      <c r="W32" s="2"/>
      <c r="X32" s="2"/>
      <c r="Y32" s="2"/>
      <c r="Z32" s="2"/>
      <c r="AA32" s="2"/>
      <c r="AB32" s="2"/>
      <c r="AG32" s="2"/>
      <c r="AH32" s="2"/>
    </row>
    <row r="33" spans="1:42">
      <c r="A33" s="237"/>
      <c r="B33" s="302" t="s">
        <v>13</v>
      </c>
      <c r="C33" s="205"/>
      <c r="D33" s="205"/>
      <c r="E33" s="338"/>
      <c r="F33" s="476">
        <v>5000</v>
      </c>
      <c r="Z33" s="2"/>
      <c r="AA33" s="2"/>
      <c r="AB33" s="2"/>
      <c r="AG33" s="2"/>
      <c r="AH33" s="2"/>
    </row>
    <row r="34" spans="1:42">
      <c r="A34" s="237"/>
      <c r="B34" s="302"/>
      <c r="C34" s="205" t="s">
        <v>471</v>
      </c>
      <c r="D34" s="205"/>
      <c r="E34" s="338">
        <v>5000</v>
      </c>
      <c r="F34" s="431"/>
      <c r="AG34" s="2"/>
      <c r="AH34" s="2"/>
      <c r="AI34" s="2"/>
      <c r="AJ34" s="2"/>
    </row>
    <row r="35" spans="1:42">
      <c r="A35" s="238"/>
      <c r="B35" s="488" t="s">
        <v>15</v>
      </c>
      <c r="C35" s="488"/>
      <c r="D35" s="488"/>
      <c r="E35" s="343"/>
      <c r="F35" s="433">
        <f>SUM(F7:F34)</f>
        <v>14745100</v>
      </c>
    </row>
    <row r="36" spans="1:42">
      <c r="A36" s="294" t="s">
        <v>16</v>
      </c>
      <c r="B36" s="494" t="s">
        <v>17</v>
      </c>
      <c r="C36" s="494"/>
      <c r="D36" s="494"/>
      <c r="E36" s="333"/>
      <c r="F36" s="429"/>
      <c r="AC36" s="2"/>
      <c r="AD36" s="2"/>
      <c r="AE36" s="2"/>
      <c r="AF36" s="2"/>
      <c r="AG36" s="2"/>
      <c r="AH36" s="2"/>
    </row>
    <row r="37" spans="1:42">
      <c r="A37" s="237">
        <v>1</v>
      </c>
      <c r="B37" s="211" t="s">
        <v>18</v>
      </c>
      <c r="C37" s="205"/>
      <c r="D37" s="205"/>
      <c r="E37" s="335"/>
      <c r="F37" s="430"/>
      <c r="AC37" s="2"/>
      <c r="AD37" s="2"/>
      <c r="AE37" s="2"/>
      <c r="AF37" s="2"/>
      <c r="AK37" s="2"/>
    </row>
    <row r="38" spans="1:42">
      <c r="A38" s="237"/>
      <c r="B38" s="302" t="s">
        <v>19</v>
      </c>
      <c r="C38" s="205"/>
      <c r="D38" s="205"/>
      <c r="E38" s="338"/>
      <c r="F38" s="431"/>
      <c r="AC38" s="2"/>
      <c r="AD38" s="2"/>
      <c r="AE38" s="2"/>
      <c r="AF38" s="2"/>
      <c r="AL38" s="2"/>
      <c r="AM38" s="2"/>
      <c r="AN38" s="2"/>
      <c r="AO38" s="2"/>
      <c r="AP38" s="2"/>
    </row>
    <row r="39" spans="1:42">
      <c r="A39" s="237"/>
      <c r="B39" s="308" t="s">
        <v>20</v>
      </c>
      <c r="C39" s="205"/>
      <c r="D39" s="205"/>
      <c r="E39" s="335"/>
      <c r="F39" s="477">
        <v>6454248</v>
      </c>
      <c r="AC39" s="2"/>
      <c r="AD39" s="2"/>
      <c r="AE39" s="2"/>
      <c r="AF39" s="2"/>
    </row>
    <row r="40" spans="1:42">
      <c r="A40" s="237"/>
      <c r="B40" s="308"/>
      <c r="C40" s="205" t="s">
        <v>466</v>
      </c>
      <c r="D40" s="205"/>
      <c r="E40" s="335">
        <v>60743</v>
      </c>
      <c r="F40" s="430"/>
      <c r="G40" s="2"/>
      <c r="H40" s="2"/>
      <c r="I40" s="2"/>
      <c r="J40" s="2"/>
      <c r="K40" s="2"/>
      <c r="L40" s="2"/>
      <c r="M40" s="2"/>
      <c r="N40" s="2"/>
      <c r="O40" s="2"/>
      <c r="P40" s="2"/>
      <c r="Q40" s="2"/>
      <c r="R40" s="2"/>
      <c r="S40" s="2"/>
      <c r="T40" s="2"/>
      <c r="U40" s="2"/>
      <c r="V40" s="2"/>
      <c r="W40" s="2"/>
      <c r="X40" s="2"/>
      <c r="Y40" s="2"/>
      <c r="AC40" s="2"/>
      <c r="AD40" s="2"/>
      <c r="AE40" s="2"/>
      <c r="AF40" s="2"/>
    </row>
    <row r="41" spans="1:42">
      <c r="A41" s="237"/>
      <c r="B41" s="308"/>
      <c r="C41" s="205" t="s">
        <v>467</v>
      </c>
      <c r="D41" s="205"/>
      <c r="E41" s="335">
        <v>33761</v>
      </c>
      <c r="F41" s="430"/>
      <c r="G41" s="2"/>
      <c r="H41" s="2"/>
      <c r="I41" s="2"/>
      <c r="J41" s="2"/>
      <c r="K41" s="2"/>
      <c r="L41" s="2"/>
      <c r="M41" s="2"/>
      <c r="N41" s="2"/>
      <c r="O41" s="2"/>
      <c r="P41" s="2"/>
      <c r="Q41" s="2"/>
      <c r="R41" s="2"/>
      <c r="S41" s="2"/>
      <c r="T41" s="2"/>
      <c r="U41" s="2"/>
      <c r="V41" s="2"/>
      <c r="W41" s="2"/>
      <c r="X41" s="2"/>
      <c r="Y41" s="2"/>
      <c r="Z41" s="2"/>
      <c r="AA41" s="2"/>
      <c r="AB41" s="2"/>
    </row>
    <row r="42" spans="1:42">
      <c r="A42" s="237"/>
      <c r="B42" s="308"/>
      <c r="C42" s="205" t="s">
        <v>468</v>
      </c>
      <c r="D42" s="205"/>
      <c r="E42" s="335">
        <v>6253900</v>
      </c>
      <c r="F42" s="430"/>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I42" s="2"/>
      <c r="AJ42" s="2"/>
    </row>
    <row r="43" spans="1:42">
      <c r="A43" s="237"/>
      <c r="B43" s="308"/>
      <c r="C43" s="205" t="s">
        <v>469</v>
      </c>
      <c r="D43" s="205"/>
      <c r="E43" s="335">
        <v>85734</v>
      </c>
      <c r="F43" s="430"/>
      <c r="G43" s="2"/>
      <c r="H43" s="2"/>
      <c r="I43" s="2"/>
      <c r="J43" s="2"/>
      <c r="K43" s="2"/>
      <c r="L43" s="2"/>
      <c r="M43" s="2"/>
      <c r="N43" s="2"/>
      <c r="O43" s="2"/>
      <c r="P43" s="2"/>
      <c r="Q43" s="2"/>
      <c r="R43" s="2"/>
      <c r="S43" s="2"/>
      <c r="T43" s="2"/>
      <c r="U43" s="2"/>
      <c r="V43" s="2"/>
      <c r="W43" s="2"/>
      <c r="X43" s="2"/>
      <c r="Y43" s="2"/>
      <c r="Z43" s="2"/>
      <c r="AA43" s="2"/>
      <c r="AB43" s="2"/>
      <c r="AG43" s="2"/>
      <c r="AI43" s="2"/>
    </row>
    <row r="44" spans="1:42">
      <c r="A44" s="237"/>
      <c r="B44" s="308"/>
      <c r="C44" s="205" t="s">
        <v>470</v>
      </c>
      <c r="D44" s="205"/>
      <c r="E44" s="335">
        <v>20109</v>
      </c>
      <c r="F44" s="430"/>
      <c r="G44" s="2"/>
      <c r="H44" s="2"/>
      <c r="I44" s="2"/>
      <c r="J44" s="2"/>
      <c r="K44" s="2"/>
      <c r="L44" s="2"/>
      <c r="M44" s="2"/>
      <c r="N44" s="2"/>
      <c r="O44" s="2"/>
      <c r="P44" s="2"/>
      <c r="Q44" s="2"/>
      <c r="R44" s="2"/>
      <c r="S44" s="2"/>
      <c r="T44" s="2"/>
      <c r="U44" s="2"/>
      <c r="V44" s="2"/>
      <c r="W44" s="2"/>
      <c r="X44" s="2"/>
      <c r="Y44" s="2"/>
      <c r="Z44" s="2"/>
      <c r="AA44" s="2"/>
      <c r="AB44" s="2"/>
      <c r="AG44" s="2"/>
      <c r="AI44" s="2"/>
    </row>
    <row r="45" spans="1:42">
      <c r="A45" s="237"/>
      <c r="B45" s="308" t="s">
        <v>21</v>
      </c>
      <c r="C45" s="205"/>
      <c r="D45" s="205"/>
      <c r="E45" s="335"/>
      <c r="F45" s="477">
        <v>164010</v>
      </c>
      <c r="Z45" s="2"/>
      <c r="AA45" s="2"/>
      <c r="AB45" s="2"/>
      <c r="AI45" s="2"/>
    </row>
    <row r="46" spans="1:42">
      <c r="A46" s="237"/>
      <c r="B46" s="308"/>
      <c r="C46" s="205" t="s">
        <v>465</v>
      </c>
      <c r="D46" s="205"/>
      <c r="E46" s="335">
        <v>164010</v>
      </c>
      <c r="F46" s="430"/>
      <c r="G46" s="2"/>
      <c r="H46" s="2"/>
      <c r="I46" s="2"/>
      <c r="J46" s="2"/>
      <c r="K46" s="2"/>
      <c r="L46" s="2"/>
      <c r="M46" s="2"/>
      <c r="N46" s="2"/>
      <c r="O46" s="2"/>
      <c r="P46" s="2"/>
      <c r="Q46" s="2"/>
      <c r="R46" s="2"/>
      <c r="S46" s="2"/>
      <c r="T46" s="2"/>
      <c r="U46" s="2"/>
      <c r="V46" s="2"/>
      <c r="W46" s="2"/>
      <c r="X46" s="2"/>
      <c r="Y46" s="2"/>
      <c r="AG46" s="2"/>
      <c r="AH46" s="2"/>
    </row>
    <row r="47" spans="1:42">
      <c r="A47" s="237"/>
      <c r="B47" s="308" t="s">
        <v>22</v>
      </c>
      <c r="C47" s="205"/>
      <c r="D47" s="205"/>
      <c r="E47" s="335"/>
      <c r="F47" s="430"/>
      <c r="Z47" s="2"/>
      <c r="AA47" s="2"/>
      <c r="AB47" s="2"/>
      <c r="AG47" s="2"/>
      <c r="AH47" s="2"/>
    </row>
    <row r="48" spans="1:42" ht="16.5">
      <c r="A48" s="237"/>
      <c r="B48" s="495"/>
      <c r="C48" s="496"/>
      <c r="D48" s="496"/>
      <c r="E48" s="335"/>
      <c r="F48" s="430"/>
      <c r="AC48" s="2"/>
      <c r="AD48" s="2"/>
      <c r="AE48" s="2"/>
      <c r="AF48" s="2"/>
      <c r="AG48" s="2"/>
      <c r="AH48" s="2"/>
    </row>
    <row r="49" spans="1:34">
      <c r="A49" s="237"/>
      <c r="B49" s="302" t="s">
        <v>25</v>
      </c>
      <c r="C49" s="205"/>
      <c r="D49" s="205"/>
      <c r="E49" s="338"/>
      <c r="F49" s="431"/>
      <c r="AC49" s="2"/>
      <c r="AD49" s="2"/>
      <c r="AE49" s="2"/>
      <c r="AF49" s="2"/>
      <c r="AH49" s="2"/>
    </row>
    <row r="50" spans="1:34">
      <c r="A50" s="237"/>
      <c r="B50" s="302" t="s">
        <v>73</v>
      </c>
      <c r="C50" s="205"/>
      <c r="D50" s="205"/>
      <c r="E50" s="340"/>
      <c r="F50" s="432"/>
      <c r="AC50" s="2"/>
      <c r="AD50" s="2"/>
      <c r="AE50" s="2"/>
      <c r="AF50" s="2"/>
    </row>
    <row r="51" spans="1:34">
      <c r="A51" s="237"/>
      <c r="B51" s="302" t="s">
        <v>26</v>
      </c>
      <c r="C51" s="205"/>
      <c r="D51" s="205"/>
      <c r="E51" s="338"/>
      <c r="F51" s="476">
        <v>6024672</v>
      </c>
      <c r="AH51" s="2"/>
    </row>
    <row r="52" spans="1:34">
      <c r="A52" s="237"/>
      <c r="B52" s="302"/>
      <c r="C52" s="205" t="s">
        <v>446</v>
      </c>
      <c r="D52" s="205"/>
      <c r="E52" s="338">
        <v>5901926</v>
      </c>
      <c r="F52" s="431"/>
      <c r="G52" s="2"/>
      <c r="H52" s="2"/>
      <c r="I52" s="2"/>
      <c r="J52" s="2"/>
      <c r="K52" s="2"/>
      <c r="L52" s="2"/>
      <c r="M52" s="2"/>
      <c r="N52" s="2"/>
      <c r="O52" s="2"/>
      <c r="P52" s="2"/>
      <c r="Q52" s="2"/>
      <c r="R52" s="2"/>
      <c r="S52" s="2"/>
      <c r="T52" s="2"/>
      <c r="U52" s="2"/>
      <c r="V52" s="2"/>
      <c r="W52" s="2"/>
      <c r="X52" s="2"/>
      <c r="Y52" s="2"/>
      <c r="AC52" s="2"/>
      <c r="AD52" s="2"/>
      <c r="AE52" s="2"/>
      <c r="AF52" s="2"/>
      <c r="AG52" s="2"/>
      <c r="AH52" s="2"/>
    </row>
    <row r="53" spans="1:34">
      <c r="A53" s="237"/>
      <c r="B53" s="302"/>
      <c r="C53" s="205" t="s">
        <v>447</v>
      </c>
      <c r="D53" s="205"/>
      <c r="E53" s="338">
        <v>26345</v>
      </c>
      <c r="F53" s="431"/>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4">
      <c r="A54" s="237"/>
      <c r="B54" s="302"/>
      <c r="C54" s="205" t="s">
        <v>448</v>
      </c>
      <c r="D54" s="205"/>
      <c r="E54" s="338">
        <v>5670</v>
      </c>
      <c r="F54" s="431"/>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4">
      <c r="A55" s="237"/>
      <c r="B55" s="302"/>
      <c r="C55" s="205" t="s">
        <v>449</v>
      </c>
      <c r="D55" s="205"/>
      <c r="E55" s="338">
        <v>16628</v>
      </c>
      <c r="F55" s="431"/>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4">
      <c r="A56" s="237"/>
      <c r="B56" s="302"/>
      <c r="C56" s="205" t="s">
        <v>450</v>
      </c>
      <c r="D56" s="205"/>
      <c r="E56" s="338">
        <v>17505</v>
      </c>
      <c r="F56" s="431"/>
      <c r="G56" s="2"/>
      <c r="H56" s="2"/>
      <c r="I56" s="2"/>
      <c r="J56" s="2"/>
      <c r="K56" s="2"/>
      <c r="L56" s="2"/>
      <c r="M56" s="2"/>
      <c r="N56" s="2"/>
      <c r="O56" s="2"/>
      <c r="P56" s="2"/>
      <c r="Q56" s="2"/>
      <c r="R56" s="2"/>
      <c r="S56" s="2"/>
      <c r="T56" s="2"/>
      <c r="U56" s="2"/>
      <c r="V56" s="2"/>
      <c r="W56" s="2"/>
      <c r="X56" s="2"/>
      <c r="Y56" s="2"/>
      <c r="Z56" s="2"/>
      <c r="AA56" s="2"/>
      <c r="AG56" s="2"/>
    </row>
    <row r="57" spans="1:34">
      <c r="A57" s="237"/>
      <c r="B57" s="302"/>
      <c r="C57" s="205" t="s">
        <v>451</v>
      </c>
      <c r="D57" s="205"/>
      <c r="E57" s="338">
        <v>4950</v>
      </c>
      <c r="F57" s="431"/>
      <c r="G57" s="2"/>
      <c r="H57" s="2"/>
      <c r="I57" s="2"/>
      <c r="J57" s="2"/>
      <c r="K57" s="2"/>
      <c r="L57" s="2"/>
      <c r="M57" s="2"/>
      <c r="N57" s="2"/>
      <c r="O57" s="2"/>
      <c r="P57" s="2"/>
      <c r="Q57" s="2"/>
      <c r="R57" s="2"/>
      <c r="S57" s="2"/>
      <c r="T57" s="2"/>
      <c r="U57" s="2"/>
      <c r="V57" s="2"/>
      <c r="W57" s="2"/>
      <c r="X57" s="2"/>
      <c r="Y57" s="2"/>
      <c r="Z57" s="2"/>
      <c r="AA57" s="2"/>
      <c r="AB57" s="2"/>
      <c r="AG57" s="2"/>
    </row>
    <row r="58" spans="1:34">
      <c r="A58" s="237"/>
      <c r="B58" s="302"/>
      <c r="C58" s="205" t="s">
        <v>216</v>
      </c>
      <c r="D58" s="205"/>
      <c r="E58" s="338">
        <v>45810</v>
      </c>
      <c r="F58" s="431"/>
      <c r="G58" s="2"/>
      <c r="H58" s="2"/>
      <c r="I58" s="2"/>
      <c r="J58" s="2"/>
      <c r="K58" s="2"/>
      <c r="L58" s="2"/>
      <c r="M58" s="2"/>
      <c r="N58" s="2"/>
      <c r="O58" s="2"/>
      <c r="P58" s="2"/>
      <c r="Q58" s="2"/>
      <c r="R58" s="2"/>
      <c r="S58" s="2"/>
      <c r="T58" s="2"/>
      <c r="U58" s="2"/>
      <c r="V58" s="2"/>
      <c r="W58" s="2"/>
      <c r="X58" s="2"/>
      <c r="Y58" s="2"/>
      <c r="Z58" s="2"/>
      <c r="AA58" s="2"/>
      <c r="AB58" s="2"/>
    </row>
    <row r="59" spans="1:34">
      <c r="A59" s="237"/>
      <c r="B59" s="302"/>
      <c r="C59" s="205" t="s">
        <v>452</v>
      </c>
      <c r="D59" s="205"/>
      <c r="E59" s="338">
        <v>5838</v>
      </c>
      <c r="F59" s="431"/>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4">
      <c r="A60" s="237"/>
      <c r="B60" s="302" t="s">
        <v>27</v>
      </c>
      <c r="C60" s="205"/>
      <c r="D60" s="205"/>
      <c r="E60" s="338"/>
      <c r="F60" s="476">
        <v>1754107</v>
      </c>
      <c r="Z60" s="2"/>
      <c r="AA60" s="2"/>
      <c r="AB60" s="2"/>
      <c r="AG60" s="2"/>
    </row>
    <row r="61" spans="1:34">
      <c r="A61" s="237"/>
      <c r="B61" s="302"/>
      <c r="C61" s="205" t="s">
        <v>453</v>
      </c>
      <c r="D61" s="205"/>
      <c r="E61" s="338">
        <v>80000</v>
      </c>
      <c r="F61" s="431"/>
      <c r="G61" s="2"/>
      <c r="H61" s="2"/>
      <c r="I61" s="2"/>
      <c r="J61" s="2"/>
      <c r="K61" s="2"/>
      <c r="L61" s="2"/>
      <c r="M61" s="2"/>
      <c r="N61" s="2"/>
      <c r="O61" s="2"/>
      <c r="P61" s="2"/>
      <c r="Q61" s="2"/>
      <c r="R61" s="2"/>
      <c r="S61" s="2"/>
      <c r="T61" s="2"/>
      <c r="U61" s="2"/>
      <c r="V61" s="2"/>
      <c r="W61" s="2"/>
      <c r="X61" s="2"/>
      <c r="Y61" s="2"/>
      <c r="AC61" s="2"/>
      <c r="AD61" s="2"/>
      <c r="AE61" s="2"/>
      <c r="AF61" s="2"/>
      <c r="AG61" s="2"/>
    </row>
    <row r="62" spans="1:34">
      <c r="A62" s="237"/>
      <c r="B62" s="302"/>
      <c r="C62" s="205" t="s">
        <v>454</v>
      </c>
      <c r="D62" s="205"/>
      <c r="E62" s="338">
        <v>110000</v>
      </c>
      <c r="F62" s="431"/>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4">
      <c r="A63" s="237"/>
      <c r="B63" s="302"/>
      <c r="C63" s="205" t="s">
        <v>455</v>
      </c>
      <c r="D63" s="205"/>
      <c r="E63" s="338">
        <v>3000</v>
      </c>
      <c r="F63" s="431"/>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4">
      <c r="A64" s="237"/>
      <c r="B64" s="302"/>
      <c r="C64" s="205" t="s">
        <v>456</v>
      </c>
      <c r="D64" s="205"/>
      <c r="E64" s="338">
        <v>250000</v>
      </c>
      <c r="F64" s="431"/>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c r="A65" s="237"/>
      <c r="B65" s="302"/>
      <c r="C65" s="205" t="s">
        <v>457</v>
      </c>
      <c r="D65" s="205"/>
      <c r="E65" s="338">
        <v>15000</v>
      </c>
      <c r="F65" s="431"/>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c r="A66" s="237"/>
      <c r="B66" s="302"/>
      <c r="C66" s="205" t="s">
        <v>458</v>
      </c>
      <c r="D66" s="205"/>
      <c r="E66" s="338">
        <v>30000</v>
      </c>
      <c r="F66" s="431"/>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c r="A67" s="237"/>
      <c r="B67" s="302"/>
      <c r="C67" s="205" t="s">
        <v>459</v>
      </c>
      <c r="D67" s="205"/>
      <c r="E67" s="338">
        <v>100000</v>
      </c>
      <c r="F67" s="431"/>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c r="A68" s="237"/>
      <c r="B68" s="302"/>
      <c r="C68" s="205" t="s">
        <v>460</v>
      </c>
      <c r="D68" s="205"/>
      <c r="E68" s="338">
        <v>117632</v>
      </c>
      <c r="F68" s="431"/>
      <c r="G68" s="2"/>
      <c r="H68" s="2"/>
      <c r="I68" s="2"/>
      <c r="J68" s="2"/>
      <c r="K68" s="2"/>
      <c r="L68" s="2"/>
      <c r="M68" s="2"/>
      <c r="N68" s="2"/>
      <c r="O68" s="2"/>
      <c r="P68" s="2"/>
      <c r="Q68" s="2"/>
      <c r="R68" s="2"/>
      <c r="S68" s="2"/>
      <c r="T68" s="2"/>
      <c r="U68" s="2"/>
      <c r="V68" s="2"/>
      <c r="W68" s="2"/>
      <c r="X68" s="2"/>
      <c r="Y68" s="2"/>
      <c r="Z68" s="2"/>
      <c r="AA68" s="2"/>
      <c r="AB68" s="2"/>
      <c r="AC68" s="2"/>
      <c r="AD68" s="2"/>
    </row>
    <row r="69" spans="1:32">
      <c r="A69" s="237"/>
      <c r="B69" s="302"/>
      <c r="C69" s="205" t="s">
        <v>461</v>
      </c>
      <c r="D69" s="205"/>
      <c r="E69" s="338">
        <v>10000</v>
      </c>
      <c r="F69" s="431"/>
      <c r="G69" s="2"/>
      <c r="H69" s="2"/>
      <c r="I69" s="2"/>
      <c r="J69" s="2"/>
      <c r="K69" s="2"/>
      <c r="L69" s="2"/>
      <c r="M69" s="2"/>
      <c r="N69" s="2"/>
      <c r="O69" s="2"/>
      <c r="P69" s="2"/>
      <c r="Q69" s="2"/>
      <c r="R69" s="2"/>
      <c r="S69" s="2"/>
      <c r="T69" s="2"/>
      <c r="U69" s="2"/>
      <c r="V69" s="2"/>
      <c r="W69" s="2"/>
      <c r="X69" s="2"/>
      <c r="Y69" s="2"/>
      <c r="Z69" s="2"/>
      <c r="AA69" s="2"/>
      <c r="AB69" s="2"/>
    </row>
    <row r="70" spans="1:32">
      <c r="A70" s="237"/>
      <c r="B70" s="302"/>
      <c r="C70" s="205" t="s">
        <v>462</v>
      </c>
      <c r="D70" s="205"/>
      <c r="E70" s="338">
        <v>1600</v>
      </c>
      <c r="F70" s="431"/>
      <c r="G70" s="2"/>
      <c r="H70" s="2"/>
      <c r="I70" s="2"/>
      <c r="J70" s="2"/>
      <c r="K70" s="2"/>
      <c r="L70" s="2"/>
      <c r="M70" s="2"/>
      <c r="N70" s="2"/>
      <c r="O70" s="2"/>
      <c r="P70" s="2"/>
      <c r="Q70" s="2"/>
      <c r="R70" s="2"/>
      <c r="S70" s="2"/>
      <c r="T70" s="2"/>
      <c r="U70" s="2"/>
      <c r="V70" s="2"/>
      <c r="W70" s="2"/>
      <c r="X70" s="2"/>
      <c r="Y70" s="2"/>
      <c r="Z70" s="2"/>
      <c r="AA70" s="2"/>
      <c r="AB70" s="2"/>
    </row>
    <row r="71" spans="1:32">
      <c r="A71" s="237"/>
      <c r="B71" s="302"/>
      <c r="C71" s="205" t="s">
        <v>463</v>
      </c>
      <c r="D71" s="205"/>
      <c r="E71" s="338">
        <v>654660</v>
      </c>
      <c r="F71" s="431"/>
      <c r="G71" s="2"/>
      <c r="H71" s="2"/>
      <c r="I71" s="2"/>
      <c r="J71" s="2"/>
      <c r="K71" s="2"/>
      <c r="L71" s="2"/>
      <c r="M71" s="2"/>
      <c r="N71" s="2"/>
      <c r="O71" s="2"/>
      <c r="P71" s="2"/>
      <c r="Q71" s="2"/>
      <c r="R71" s="2"/>
      <c r="S71" s="2"/>
      <c r="T71" s="2"/>
      <c r="U71" s="2"/>
      <c r="V71" s="2"/>
      <c r="W71" s="2"/>
      <c r="X71" s="2"/>
      <c r="Y71" s="2"/>
      <c r="Z71" s="2"/>
      <c r="AA71" s="2"/>
      <c r="AB71" s="2"/>
    </row>
    <row r="72" spans="1:32">
      <c r="A72" s="237"/>
      <c r="B72" s="302"/>
      <c r="C72" s="205" t="s">
        <v>464</v>
      </c>
      <c r="D72" s="205"/>
      <c r="E72" s="338">
        <v>382216</v>
      </c>
      <c r="F72" s="431"/>
      <c r="G72" s="2"/>
      <c r="H72" s="2"/>
      <c r="I72" s="2"/>
      <c r="J72" s="2"/>
      <c r="K72" s="2"/>
      <c r="L72" s="2"/>
      <c r="M72" s="2"/>
      <c r="N72" s="2"/>
      <c r="O72" s="2"/>
      <c r="P72" s="2"/>
      <c r="Q72" s="2"/>
      <c r="R72" s="2"/>
      <c r="S72" s="2"/>
      <c r="T72" s="2"/>
      <c r="U72" s="2"/>
      <c r="V72" s="2"/>
      <c r="W72" s="2"/>
      <c r="X72" s="2"/>
      <c r="Y72" s="2"/>
      <c r="Z72" s="2"/>
      <c r="AA72" s="2"/>
      <c r="AB72" s="2"/>
    </row>
    <row r="73" spans="1:32">
      <c r="A73" s="337">
        <v>2</v>
      </c>
      <c r="B73" s="211" t="s">
        <v>28</v>
      </c>
      <c r="C73" s="211"/>
      <c r="D73" s="205"/>
      <c r="E73" s="335"/>
      <c r="F73" s="430"/>
      <c r="Z73" s="2"/>
      <c r="AA73" s="2"/>
      <c r="AB73" s="2"/>
    </row>
    <row r="74" spans="1:32">
      <c r="A74" s="237"/>
      <c r="B74" s="302" t="s">
        <v>29</v>
      </c>
      <c r="C74" s="205"/>
      <c r="D74" s="205"/>
      <c r="E74" s="338"/>
      <c r="F74" s="431"/>
    </row>
    <row r="75" spans="1:32">
      <c r="A75" s="237"/>
      <c r="B75" s="302" t="s">
        <v>30</v>
      </c>
      <c r="C75" s="205"/>
      <c r="D75" s="205"/>
      <c r="E75" s="338"/>
      <c r="F75" s="476">
        <v>50549</v>
      </c>
    </row>
    <row r="76" spans="1:32">
      <c r="A76" s="237"/>
      <c r="B76" s="302"/>
      <c r="C76" s="205" t="s">
        <v>442</v>
      </c>
      <c r="D76" s="205"/>
      <c r="E76" s="338">
        <v>50549</v>
      </c>
      <c r="F76" s="431"/>
      <c r="G76" s="2"/>
      <c r="H76" s="2"/>
      <c r="I76" s="2"/>
      <c r="J76" s="2"/>
      <c r="K76" s="2"/>
      <c r="L76" s="2"/>
      <c r="M76" s="2"/>
      <c r="N76" s="2"/>
      <c r="O76" s="2"/>
      <c r="P76" s="2"/>
      <c r="Q76" s="2"/>
      <c r="R76" s="2"/>
      <c r="S76" s="2"/>
      <c r="T76" s="2"/>
      <c r="U76" s="2"/>
      <c r="V76" s="2"/>
      <c r="W76" s="2"/>
      <c r="X76" s="2"/>
      <c r="Y76" s="2"/>
      <c r="AB76" s="2"/>
    </row>
    <row r="77" spans="1:32">
      <c r="A77" s="237"/>
      <c r="B77" s="302" t="s">
        <v>31</v>
      </c>
      <c r="C77" s="205"/>
      <c r="D77" s="205"/>
      <c r="E77" s="338"/>
      <c r="F77" s="476">
        <v>281653</v>
      </c>
      <c r="Z77" s="2"/>
      <c r="AA77" s="2"/>
    </row>
    <row r="78" spans="1:32">
      <c r="A78" s="237"/>
      <c r="B78" s="302"/>
      <c r="C78" s="205" t="s">
        <v>444</v>
      </c>
      <c r="D78" s="205"/>
      <c r="E78" s="338">
        <v>450</v>
      </c>
      <c r="F78" s="431"/>
      <c r="G78" s="2"/>
      <c r="H78" s="2"/>
      <c r="I78" s="2"/>
      <c r="J78" s="2"/>
      <c r="K78" s="2"/>
      <c r="L78" s="2"/>
      <c r="M78" s="2"/>
      <c r="N78" s="2"/>
      <c r="O78" s="2"/>
      <c r="P78" s="2"/>
      <c r="Q78" s="2"/>
      <c r="R78" s="2"/>
      <c r="S78" s="2"/>
      <c r="T78" s="2"/>
      <c r="U78" s="2"/>
      <c r="V78" s="2"/>
      <c r="W78" s="2"/>
      <c r="X78" s="2"/>
      <c r="Y78" s="2"/>
      <c r="AB78" s="2"/>
    </row>
    <row r="79" spans="1:32">
      <c r="A79" s="237"/>
      <c r="B79" s="302"/>
      <c r="C79" s="205" t="s">
        <v>445</v>
      </c>
      <c r="D79" s="205"/>
      <c r="E79" s="338">
        <v>281204</v>
      </c>
      <c r="F79" s="431"/>
      <c r="G79" s="2"/>
      <c r="H79" s="2"/>
      <c r="I79" s="2"/>
      <c r="J79" s="2"/>
      <c r="K79" s="2"/>
      <c r="L79" s="2"/>
      <c r="M79" s="2"/>
      <c r="N79" s="2"/>
      <c r="O79" s="2"/>
      <c r="P79" s="2"/>
      <c r="Q79" s="2"/>
      <c r="R79" s="2"/>
      <c r="S79" s="2"/>
      <c r="T79" s="2"/>
      <c r="U79" s="2"/>
      <c r="V79" s="2"/>
      <c r="W79" s="2"/>
      <c r="X79" s="2"/>
      <c r="Y79" s="2"/>
      <c r="Z79" s="2"/>
      <c r="AA79" s="2"/>
      <c r="AB79" s="2"/>
    </row>
    <row r="80" spans="1:32">
      <c r="A80" s="237"/>
      <c r="B80" s="302" t="s">
        <v>69</v>
      </c>
      <c r="C80" s="205"/>
      <c r="D80" s="205"/>
      <c r="E80" s="338"/>
      <c r="F80" s="476">
        <v>15861</v>
      </c>
      <c r="Z80" s="2"/>
      <c r="AA80" s="2"/>
    </row>
    <row r="81" spans="1:6">
      <c r="A81" s="346"/>
      <c r="B81" s="347"/>
      <c r="C81" s="205" t="s">
        <v>443</v>
      </c>
      <c r="D81" s="206"/>
      <c r="E81" s="338">
        <v>15861</v>
      </c>
      <c r="F81" s="431"/>
    </row>
    <row r="82" spans="1:6" ht="16.5">
      <c r="A82" s="346"/>
      <c r="B82" s="241" t="s">
        <v>15</v>
      </c>
      <c r="C82" s="348"/>
      <c r="D82" s="349"/>
      <c r="E82" s="343"/>
      <c r="F82" s="433">
        <f>SUM(F39:F81)</f>
        <v>14745100</v>
      </c>
    </row>
  </sheetData>
  <mergeCells count="5">
    <mergeCell ref="A3:D3"/>
    <mergeCell ref="B5:D5"/>
    <mergeCell ref="B35:D35"/>
    <mergeCell ref="B36:D36"/>
    <mergeCell ref="B48:D48"/>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J50"/>
  <sheetViews>
    <sheetView topLeftCell="B1" zoomScaleSheetLayoutView="100" workbookViewId="0">
      <selection activeCell="B35" sqref="B35:F45"/>
    </sheetView>
  </sheetViews>
  <sheetFormatPr defaultColWidth="9.140625" defaultRowHeight="12.75"/>
  <cols>
    <col min="1" max="1" width="12.5703125" style="439" hidden="1" customWidth="1"/>
    <col min="2" max="2" width="8.42578125" style="452" customWidth="1"/>
    <col min="3" max="3" width="47.5703125" style="439" customWidth="1"/>
    <col min="4" max="4" width="9.42578125" style="439" customWidth="1"/>
    <col min="5" max="5" width="17" style="439" customWidth="1"/>
    <col min="6" max="6" width="17.85546875" style="439" customWidth="1"/>
    <col min="7" max="7" width="16.5703125" style="439" hidden="1" customWidth="1"/>
    <col min="8" max="8" width="0.28515625" style="439" hidden="1" customWidth="1"/>
    <col min="9" max="9" width="11" style="439" customWidth="1"/>
    <col min="10" max="10" width="16" style="439" customWidth="1"/>
    <col min="11" max="11" width="9.28515625" style="439" bestFit="1" customWidth="1"/>
    <col min="12" max="12" width="9.140625" style="439"/>
    <col min="13" max="13" width="9.28515625" style="439" bestFit="1" customWidth="1"/>
    <col min="14" max="14" width="9.140625" style="439"/>
    <col min="15" max="15" width="9.85546875" style="439" customWidth="1"/>
    <col min="16" max="16384" width="9.140625" style="439"/>
  </cols>
  <sheetData>
    <row r="1" spans="1:10" ht="15">
      <c r="B1" s="355" t="str">
        <f>+'Balance Sheet'!B1</f>
        <v>GEO THERMAL WATER LIMITED</v>
      </c>
      <c r="C1" s="355"/>
      <c r="D1" s="355"/>
      <c r="E1" s="355"/>
      <c r="F1" s="355"/>
      <c r="G1" s="355"/>
      <c r="H1" s="355"/>
      <c r="I1" s="201"/>
    </row>
    <row r="2" spans="1:10" ht="4.5" customHeight="1">
      <c r="B2" s="355"/>
      <c r="C2" s="355"/>
      <c r="D2" s="355"/>
      <c r="E2" s="355"/>
      <c r="F2" s="355"/>
      <c r="G2" s="355"/>
      <c r="H2" s="355"/>
      <c r="I2" s="201"/>
    </row>
    <row r="3" spans="1:10" ht="15">
      <c r="B3" s="211" t="s">
        <v>490</v>
      </c>
      <c r="C3" s="211"/>
      <c r="D3" s="211"/>
      <c r="E3" s="211"/>
      <c r="F3" s="211"/>
      <c r="G3" s="211"/>
      <c r="H3" s="355"/>
      <c r="I3" s="201"/>
    </row>
    <row r="4" spans="1:10" ht="30" customHeight="1">
      <c r="A4" s="440" t="s">
        <v>93</v>
      </c>
      <c r="B4" s="487"/>
      <c r="C4" s="488"/>
      <c r="D4" s="425" t="s">
        <v>149</v>
      </c>
      <c r="E4" s="293" t="s">
        <v>489</v>
      </c>
      <c r="F4" s="293" t="s">
        <v>432</v>
      </c>
      <c r="G4" s="293" t="s">
        <v>404</v>
      </c>
      <c r="H4" s="441" t="s">
        <v>78</v>
      </c>
      <c r="I4" s="201"/>
      <c r="J4" s="293" t="s">
        <v>489</v>
      </c>
    </row>
    <row r="5" spans="1:10" ht="15">
      <c r="B5" s="294">
        <v>1</v>
      </c>
      <c r="C5" s="295" t="s">
        <v>74</v>
      </c>
      <c r="D5" s="411"/>
      <c r="E5" s="296"/>
      <c r="F5" s="296"/>
      <c r="G5" s="240"/>
      <c r="H5" s="442">
        <v>9972724</v>
      </c>
      <c r="I5" s="201"/>
      <c r="J5" s="296"/>
    </row>
    <row r="6" spans="1:10" ht="15">
      <c r="A6" s="439" t="s">
        <v>38</v>
      </c>
      <c r="B6" s="297"/>
      <c r="C6" s="205" t="s">
        <v>39</v>
      </c>
      <c r="D6" s="412"/>
      <c r="E6" s="298"/>
      <c r="F6" s="298"/>
      <c r="G6" s="206"/>
      <c r="H6" s="443">
        <v>0</v>
      </c>
      <c r="I6" s="201"/>
      <c r="J6" s="298"/>
    </row>
    <row r="7" spans="1:10" ht="15">
      <c r="B7" s="297"/>
      <c r="C7" s="205" t="s">
        <v>75</v>
      </c>
      <c r="D7" s="412"/>
      <c r="E7" s="298"/>
      <c r="F7" s="206"/>
      <c r="G7" s="206">
        <v>0</v>
      </c>
      <c r="H7" s="443">
        <f>+H5-H6</f>
        <v>9972724</v>
      </c>
      <c r="I7" s="201"/>
      <c r="J7" s="298"/>
    </row>
    <row r="8" spans="1:10" ht="15">
      <c r="B8" s="297">
        <v>2</v>
      </c>
      <c r="C8" s="205" t="s">
        <v>40</v>
      </c>
      <c r="D8" s="412">
        <v>14</v>
      </c>
      <c r="E8" s="298">
        <f>+'NOTES ALL'!C78</f>
        <v>0</v>
      </c>
      <c r="F8" s="298">
        <f>'NOTES ALL'!D78</f>
        <v>124050</v>
      </c>
      <c r="G8" s="206">
        <v>432325</v>
      </c>
      <c r="H8" s="443" t="e">
        <f>+'NOTES ALL'!#REF!</f>
        <v>#REF!</v>
      </c>
      <c r="I8" s="201"/>
      <c r="J8" s="298">
        <f>+'NOTES ALL'!H78</f>
        <v>0</v>
      </c>
    </row>
    <row r="9" spans="1:10" ht="15">
      <c r="B9" s="297">
        <v>3</v>
      </c>
      <c r="C9" s="299" t="s">
        <v>41</v>
      </c>
      <c r="D9" s="412"/>
      <c r="E9" s="300">
        <f>SUM(E8)</f>
        <v>0</v>
      </c>
      <c r="F9" s="206">
        <f>SUM(F6:F8)</f>
        <v>124050</v>
      </c>
      <c r="G9" s="300">
        <f>SUM(G6:G8)</f>
        <v>432325</v>
      </c>
      <c r="H9" s="443" t="e">
        <f>+H8+H7</f>
        <v>#REF!</v>
      </c>
      <c r="I9" s="201"/>
      <c r="J9" s="300">
        <f>SUM(J8)</f>
        <v>0</v>
      </c>
    </row>
    <row r="10" spans="1:10" ht="15">
      <c r="B10" s="297"/>
      <c r="C10" s="301"/>
      <c r="D10" s="412"/>
      <c r="E10" s="298"/>
      <c r="F10" s="298"/>
      <c r="G10" s="206"/>
      <c r="H10" s="443"/>
      <c r="I10" s="201"/>
      <c r="J10" s="298"/>
    </row>
    <row r="11" spans="1:10" ht="15">
      <c r="B11" s="297">
        <v>4</v>
      </c>
      <c r="C11" s="205" t="s">
        <v>42</v>
      </c>
      <c r="D11" s="412"/>
      <c r="E11" s="298"/>
      <c r="F11" s="298"/>
      <c r="G11" s="206"/>
      <c r="H11" s="443"/>
      <c r="I11" s="201"/>
      <c r="J11" s="298"/>
    </row>
    <row r="12" spans="1:10" ht="15">
      <c r="B12" s="297"/>
      <c r="C12" s="302" t="s">
        <v>391</v>
      </c>
      <c r="D12" s="412"/>
      <c r="E12" s="298"/>
      <c r="F12" s="298"/>
      <c r="G12" s="206"/>
      <c r="H12" s="443">
        <v>5591159</v>
      </c>
      <c r="I12" s="201"/>
      <c r="J12" s="298"/>
    </row>
    <row r="13" spans="1:10" ht="15">
      <c r="B13" s="297"/>
      <c r="C13" s="302" t="s">
        <v>43</v>
      </c>
      <c r="D13" s="412"/>
      <c r="E13" s="298"/>
      <c r="F13" s="298"/>
      <c r="G13" s="206"/>
      <c r="H13" s="443">
        <v>0</v>
      </c>
      <c r="I13" s="201"/>
      <c r="J13" s="298"/>
    </row>
    <row r="14" spans="1:10" ht="27">
      <c r="B14" s="297"/>
      <c r="C14" s="303" t="s">
        <v>44</v>
      </c>
      <c r="D14" s="412"/>
      <c r="E14" s="298">
        <v>0</v>
      </c>
      <c r="F14" s="304">
        <f>G14</f>
        <v>0</v>
      </c>
      <c r="G14" s="206">
        <v>0</v>
      </c>
      <c r="H14" s="444" t="e">
        <f>+'NOTES ALL'!#REF!</f>
        <v>#REF!</v>
      </c>
      <c r="I14" s="201"/>
      <c r="J14" s="298">
        <v>0</v>
      </c>
    </row>
    <row r="15" spans="1:10" ht="16.5" customHeight="1">
      <c r="B15" s="297"/>
      <c r="C15" s="302" t="s">
        <v>45</v>
      </c>
      <c r="D15" s="412">
        <v>15</v>
      </c>
      <c r="E15" s="298">
        <f>+'NOTES ALL'!C85</f>
        <v>0</v>
      </c>
      <c r="F15" s="298">
        <f>'NOTES ALL'!D85</f>
        <v>141289</v>
      </c>
      <c r="G15" s="206">
        <v>220171</v>
      </c>
      <c r="H15" s="443">
        <f>+'NOTES ALL'!F74</f>
        <v>775251</v>
      </c>
      <c r="I15" s="201"/>
      <c r="J15" s="298">
        <f>+'NOTES ALL'!H85</f>
        <v>0</v>
      </c>
    </row>
    <row r="16" spans="1:10" ht="17.25" customHeight="1">
      <c r="B16" s="297"/>
      <c r="C16" s="302" t="s">
        <v>46</v>
      </c>
      <c r="D16" s="412">
        <v>16</v>
      </c>
      <c r="E16" s="298">
        <f>+'NOTES ALL'!C91</f>
        <v>0</v>
      </c>
      <c r="F16" s="298">
        <v>115</v>
      </c>
      <c r="G16" s="206">
        <v>0</v>
      </c>
      <c r="H16" s="443" t="e">
        <f>+'NOTES ALL'!#REF!</f>
        <v>#REF!</v>
      </c>
      <c r="I16" s="201"/>
      <c r="J16" s="298">
        <f>+'NOTES ALL'!H91</f>
        <v>0</v>
      </c>
    </row>
    <row r="17" spans="1:10" ht="17.25" customHeight="1">
      <c r="B17" s="297"/>
      <c r="C17" s="302" t="s">
        <v>47</v>
      </c>
      <c r="D17" s="412">
        <v>8</v>
      </c>
      <c r="E17" s="298">
        <v>1012644</v>
      </c>
      <c r="F17" s="298">
        <v>1012644</v>
      </c>
      <c r="G17" s="206">
        <v>1244335</v>
      </c>
      <c r="H17" s="443">
        <v>2085080</v>
      </c>
      <c r="I17" s="201"/>
      <c r="J17" s="298">
        <v>0</v>
      </c>
    </row>
    <row r="18" spans="1:10" ht="15">
      <c r="B18" s="297"/>
      <c r="C18" s="302" t="s">
        <v>48</v>
      </c>
      <c r="D18" s="412">
        <v>17</v>
      </c>
      <c r="E18" s="298">
        <f>+'NOTES ALL'!C107</f>
        <v>81806</v>
      </c>
      <c r="F18" s="298">
        <f>'NOTES ALL'!D107</f>
        <v>4495</v>
      </c>
      <c r="G18" s="206">
        <v>57313.229999999996</v>
      </c>
      <c r="H18" s="443">
        <f>+'NOTES ALL'!F91</f>
        <v>1104536</v>
      </c>
      <c r="I18" s="201"/>
      <c r="J18" s="298">
        <f>+'NOTES ALL'!H107</f>
        <v>0</v>
      </c>
    </row>
    <row r="19" spans="1:10" ht="15">
      <c r="B19" s="297"/>
      <c r="C19" s="424" t="s">
        <v>49</v>
      </c>
      <c r="D19" s="412"/>
      <c r="E19" s="300">
        <f>SUM(E14:E18)</f>
        <v>1094450</v>
      </c>
      <c r="F19" s="300">
        <f>SUM(F14:F18)</f>
        <v>1158543</v>
      </c>
      <c r="G19" s="300">
        <f>SUM(G14:G18)</f>
        <v>1521819.23</v>
      </c>
      <c r="H19" s="443" t="e">
        <f>SUM(H12:H18)</f>
        <v>#REF!</v>
      </c>
      <c r="I19" s="201"/>
      <c r="J19" s="300">
        <f>SUM(J14:J18)</f>
        <v>0</v>
      </c>
    </row>
    <row r="20" spans="1:10" ht="15">
      <c r="B20" s="297"/>
      <c r="C20" s="205"/>
      <c r="D20" s="412"/>
      <c r="E20" s="298"/>
      <c r="F20" s="298"/>
      <c r="G20" s="206"/>
      <c r="H20" s="443"/>
      <c r="I20" s="201"/>
      <c r="J20" s="298"/>
    </row>
    <row r="21" spans="1:10" ht="18.75" customHeight="1">
      <c r="B21" s="297">
        <v>5</v>
      </c>
      <c r="C21" s="306" t="s">
        <v>70</v>
      </c>
      <c r="D21" s="412"/>
      <c r="E21" s="305">
        <f>E9-E19</f>
        <v>-1094450</v>
      </c>
      <c r="F21" s="305">
        <f>F9-F19</f>
        <v>-1034493</v>
      </c>
      <c r="G21" s="305">
        <v>-1089494.23</v>
      </c>
      <c r="H21" s="444" t="e">
        <f>+H9-H19</f>
        <v>#REF!</v>
      </c>
      <c r="I21" s="201" t="s">
        <v>394</v>
      </c>
      <c r="J21" s="305">
        <f>J9-J19</f>
        <v>0</v>
      </c>
    </row>
    <row r="22" spans="1:10" ht="15">
      <c r="B22" s="297">
        <v>6</v>
      </c>
      <c r="C22" s="205" t="s">
        <v>50</v>
      </c>
      <c r="D22" s="412"/>
      <c r="E22" s="298"/>
      <c r="F22" s="298"/>
      <c r="G22" s="206"/>
      <c r="H22" s="443">
        <v>0</v>
      </c>
      <c r="I22" s="201" t="s">
        <v>394</v>
      </c>
      <c r="J22" s="298"/>
    </row>
    <row r="23" spans="1:10" ht="27">
      <c r="B23" s="297">
        <v>7</v>
      </c>
      <c r="C23" s="307" t="s">
        <v>401</v>
      </c>
      <c r="D23" s="412"/>
      <c r="E23" s="305">
        <f>E21-E22</f>
        <v>-1094450</v>
      </c>
      <c r="F23" s="305">
        <f>F21-F22</f>
        <v>-1034493</v>
      </c>
      <c r="G23" s="305">
        <v>-1089494.23</v>
      </c>
      <c r="H23" s="444" t="e">
        <f>+H21+H22</f>
        <v>#REF!</v>
      </c>
      <c r="I23" s="201"/>
      <c r="J23" s="305">
        <f>J21-J22</f>
        <v>0</v>
      </c>
    </row>
    <row r="24" spans="1:10" ht="15">
      <c r="B24" s="297">
        <v>8</v>
      </c>
      <c r="C24" s="205" t="s">
        <v>51</v>
      </c>
      <c r="D24" s="412"/>
      <c r="E24" s="298"/>
      <c r="F24" s="298"/>
      <c r="G24" s="206"/>
      <c r="H24" s="443">
        <v>0</v>
      </c>
      <c r="I24" s="201"/>
      <c r="J24" s="298"/>
    </row>
    <row r="25" spans="1:10" ht="15">
      <c r="B25" s="297">
        <v>9</v>
      </c>
      <c r="C25" s="205" t="s">
        <v>402</v>
      </c>
      <c r="D25" s="412"/>
      <c r="E25" s="305">
        <f>E23-E24</f>
        <v>-1094450</v>
      </c>
      <c r="F25" s="305">
        <f>F23-F24</f>
        <v>-1034493</v>
      </c>
      <c r="G25" s="305">
        <v>-1089494.23</v>
      </c>
      <c r="H25" s="444" t="e">
        <f>+H23+H24</f>
        <v>#REF!</v>
      </c>
      <c r="I25" s="201"/>
      <c r="J25" s="305">
        <f>J23-J24</f>
        <v>0</v>
      </c>
    </row>
    <row r="26" spans="1:10" ht="15">
      <c r="B26" s="297">
        <v>10</v>
      </c>
      <c r="C26" s="205" t="s">
        <v>52</v>
      </c>
      <c r="D26" s="412"/>
      <c r="E26" s="298"/>
      <c r="F26" s="298"/>
      <c r="G26" s="206"/>
      <c r="H26" s="443"/>
      <c r="I26" s="201"/>
      <c r="J26" s="298"/>
    </row>
    <row r="27" spans="1:10" ht="15">
      <c r="A27" s="439" t="s">
        <v>53</v>
      </c>
      <c r="B27" s="297"/>
      <c r="C27" s="302" t="s">
        <v>331</v>
      </c>
      <c r="D27" s="412"/>
      <c r="E27" s="305"/>
      <c r="F27" s="305"/>
      <c r="G27" s="305">
        <v>-13093</v>
      </c>
      <c r="H27" s="444">
        <v>-118104</v>
      </c>
      <c r="I27" s="201"/>
      <c r="J27" s="305"/>
    </row>
    <row r="28" spans="1:10" ht="15">
      <c r="B28" s="297"/>
      <c r="C28" s="205" t="s">
        <v>90</v>
      </c>
      <c r="D28" s="412"/>
      <c r="E28" s="305"/>
      <c r="F28" s="305"/>
      <c r="G28" s="305">
        <v>-13093</v>
      </c>
      <c r="H28" s="445">
        <f>SUM(H27:H27)</f>
        <v>-118104</v>
      </c>
      <c r="I28" s="201"/>
      <c r="J28" s="305"/>
    </row>
    <row r="29" spans="1:10" ht="15">
      <c r="B29" s="297">
        <v>11</v>
      </c>
      <c r="C29" s="307" t="s">
        <v>403</v>
      </c>
      <c r="D29" s="412"/>
      <c r="E29" s="305">
        <f>E25</f>
        <v>-1094450</v>
      </c>
      <c r="F29" s="305">
        <f>F25</f>
        <v>-1034493</v>
      </c>
      <c r="G29" s="305">
        <v>-1102587.23</v>
      </c>
      <c r="H29" s="444" t="e">
        <f>+H25+H28+6</f>
        <v>#REF!</v>
      </c>
      <c r="I29" s="201"/>
      <c r="J29" s="305">
        <f>J25</f>
        <v>0</v>
      </c>
    </row>
    <row r="30" spans="1:10" ht="15" customHeight="1">
      <c r="A30" s="446" t="s">
        <v>76</v>
      </c>
      <c r="B30" s="297">
        <v>12</v>
      </c>
      <c r="C30" s="307" t="s">
        <v>332</v>
      </c>
      <c r="D30" s="412"/>
      <c r="E30" s="298"/>
      <c r="F30" s="298"/>
      <c r="G30" s="206"/>
      <c r="H30" s="443"/>
      <c r="I30" s="201"/>
      <c r="J30" s="298"/>
    </row>
    <row r="31" spans="1:10" ht="15">
      <c r="B31" s="297"/>
      <c r="C31" s="302" t="s">
        <v>54</v>
      </c>
      <c r="D31" s="412"/>
      <c r="E31" s="298"/>
      <c r="F31" s="298"/>
      <c r="G31" s="206"/>
      <c r="H31" s="443"/>
      <c r="I31" s="201"/>
      <c r="J31" s="298"/>
    </row>
    <row r="32" spans="1:10" ht="15">
      <c r="A32" s="439" t="s">
        <v>55</v>
      </c>
      <c r="B32" s="297"/>
      <c r="C32" s="308" t="s">
        <v>68</v>
      </c>
      <c r="D32" s="412"/>
      <c r="E32" s="309">
        <f>E29/'note 2'!B11</f>
        <v>-2.2335714285714285</v>
      </c>
      <c r="F32" s="309">
        <f>F29/'note 2'!B11</f>
        <v>-2.1112102040816327</v>
      </c>
      <c r="G32" s="309">
        <f>G29/'note 2'!B11</f>
        <v>-2.2501780204081632</v>
      </c>
      <c r="H32" s="447" t="e">
        <f>+H29/490000</f>
        <v>#REF!</v>
      </c>
      <c r="I32" s="448"/>
      <c r="J32" s="309" t="e">
        <f>J29/'note 2'!G11</f>
        <v>#DIV/0!</v>
      </c>
    </row>
    <row r="33" spans="1:10" ht="15">
      <c r="B33" s="297"/>
      <c r="C33" s="302" t="s">
        <v>56</v>
      </c>
      <c r="D33" s="412"/>
      <c r="E33" s="298"/>
      <c r="F33" s="298"/>
      <c r="G33" s="298"/>
      <c r="H33" s="443"/>
      <c r="I33" s="201"/>
      <c r="J33" s="298"/>
    </row>
    <row r="34" spans="1:10" ht="15">
      <c r="A34" s="439" t="s">
        <v>55</v>
      </c>
      <c r="B34" s="297"/>
      <c r="C34" s="457" t="s">
        <v>68</v>
      </c>
      <c r="D34" s="412"/>
      <c r="E34" s="309">
        <f>E32</f>
        <v>-2.2335714285714285</v>
      </c>
      <c r="F34" s="309">
        <f>F32</f>
        <v>-2.1112102040816327</v>
      </c>
      <c r="G34" s="309">
        <f>G32</f>
        <v>-2.2501780204081632</v>
      </c>
      <c r="H34" s="449" t="e">
        <f>+H29/490000</f>
        <v>#REF!</v>
      </c>
      <c r="I34" s="201"/>
      <c r="J34" s="309" t="e">
        <f>J32</f>
        <v>#DIV/0!</v>
      </c>
    </row>
    <row r="35" spans="1:10" ht="15" customHeight="1">
      <c r="B35" s="458" t="s">
        <v>34</v>
      </c>
      <c r="C35" s="459"/>
      <c r="D35" s="460" t="s">
        <v>35</v>
      </c>
      <c r="E35" s="461"/>
      <c r="F35" s="462"/>
      <c r="G35" s="208"/>
      <c r="H35" s="304"/>
      <c r="I35" s="450"/>
    </row>
    <row r="36" spans="1:10" ht="15" customHeight="1">
      <c r="B36" s="416" t="s">
        <v>156</v>
      </c>
      <c r="C36" s="207"/>
      <c r="D36" s="314"/>
      <c r="E36" s="207"/>
      <c r="F36" s="304"/>
      <c r="G36" s="207"/>
      <c r="H36" s="304"/>
    </row>
    <row r="37" spans="1:10" ht="15">
      <c r="B37" s="416" t="s">
        <v>36</v>
      </c>
      <c r="C37" s="207"/>
      <c r="D37" s="317"/>
      <c r="E37" s="207"/>
      <c r="F37" s="304"/>
      <c r="G37" s="207"/>
      <c r="H37" s="304"/>
    </row>
    <row r="38" spans="1:10" ht="15">
      <c r="B38" s="209" t="s">
        <v>330</v>
      </c>
      <c r="C38" s="207"/>
      <c r="D38" s="317"/>
      <c r="E38" s="207"/>
      <c r="F38" s="304"/>
      <c r="G38" s="207"/>
      <c r="H38" s="304"/>
    </row>
    <row r="39" spans="1:10" ht="15">
      <c r="B39" s="209"/>
      <c r="C39" s="207"/>
      <c r="D39" s="317"/>
      <c r="E39" s="207"/>
      <c r="F39" s="304"/>
      <c r="G39" s="207"/>
      <c r="H39" s="304"/>
    </row>
    <row r="40" spans="1:10" ht="15">
      <c r="B40" s="209"/>
      <c r="C40" s="207"/>
      <c r="D40" s="210"/>
      <c r="E40" s="207"/>
      <c r="F40" s="304"/>
      <c r="G40" s="316"/>
      <c r="H40" s="300"/>
    </row>
    <row r="41" spans="1:10" ht="15">
      <c r="B41" s="416" t="s">
        <v>400</v>
      </c>
      <c r="C41" s="207"/>
      <c r="D41" s="314" t="s">
        <v>230</v>
      </c>
      <c r="E41" s="316"/>
      <c r="F41" s="300" t="s">
        <v>413</v>
      </c>
      <c r="G41" s="205"/>
      <c r="H41" s="417" t="s">
        <v>92</v>
      </c>
    </row>
    <row r="42" spans="1:10" ht="15">
      <c r="B42" s="454" t="s">
        <v>435</v>
      </c>
      <c r="C42" s="455"/>
      <c r="D42" s="314" t="s">
        <v>92</v>
      </c>
      <c r="E42" s="205"/>
      <c r="F42" s="417" t="s">
        <v>92</v>
      </c>
      <c r="G42" s="205"/>
      <c r="H42" s="206"/>
    </row>
    <row r="43" spans="1:10" ht="15">
      <c r="B43" s="463" t="s">
        <v>436</v>
      </c>
      <c r="E43" s="207"/>
      <c r="F43" s="315"/>
      <c r="G43" s="207"/>
      <c r="H43" s="304"/>
    </row>
    <row r="44" spans="1:10" ht="15">
      <c r="B44" s="416" t="s">
        <v>91</v>
      </c>
      <c r="C44" s="210"/>
      <c r="D44" s="205"/>
      <c r="E44" s="207"/>
      <c r="F44" s="464"/>
      <c r="G44" s="456"/>
      <c r="H44" s="207"/>
    </row>
    <row r="45" spans="1:10" ht="15">
      <c r="B45" s="465" t="s">
        <v>494</v>
      </c>
      <c r="C45" s="466"/>
      <c r="D45" s="451"/>
      <c r="E45" s="467"/>
      <c r="F45" s="468"/>
    </row>
    <row r="46" spans="1:10">
      <c r="B46" s="439"/>
    </row>
    <row r="47" spans="1:10">
      <c r="B47" s="439"/>
    </row>
    <row r="48" spans="1:10">
      <c r="B48" s="439"/>
    </row>
    <row r="49" spans="2:2">
      <c r="B49" s="439"/>
    </row>
    <row r="50" spans="2:2">
      <c r="B50" s="439"/>
    </row>
  </sheetData>
  <mergeCells count="1">
    <mergeCell ref="B4:C4"/>
  </mergeCells>
  <pageMargins left="0.5" right="0.5" top="0.5" bottom="0.5" header="0.5" footer="0.5"/>
  <pageSetup paperSize="9" scale="73"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30"/>
  <sheetViews>
    <sheetView topLeftCell="A16" workbookViewId="0">
      <selection activeCell="C1" sqref="C1"/>
    </sheetView>
  </sheetViews>
  <sheetFormatPr defaultRowHeight="15"/>
  <cols>
    <col min="1" max="1" width="47.28515625" style="76" customWidth="1"/>
    <col min="2" max="2" width="17.140625" style="76" customWidth="1"/>
    <col min="3" max="3" width="16.7109375" style="76" customWidth="1"/>
    <col min="4" max="4" width="17.140625" style="76" customWidth="1"/>
    <col min="5" max="5" width="16.85546875" style="76" customWidth="1"/>
    <col min="6" max="16384" width="9.140625" style="76"/>
  </cols>
  <sheetData>
    <row r="1" spans="1:5">
      <c r="A1" s="353" t="str">
        <f>+'Profit and Loss - Normal'!B1</f>
        <v>GEO THERMAL WATER LIMITED</v>
      </c>
      <c r="B1" s="353"/>
      <c r="C1" s="354"/>
      <c r="D1" s="354"/>
      <c r="E1" s="354"/>
    </row>
    <row r="2" spans="1:5">
      <c r="A2" s="355" t="str">
        <f>+'NOTES ALL'!A2</f>
        <v>NOTES TO FINANCIAL STATEMENTS AS AT 31ST  MARCH,2019</v>
      </c>
      <c r="B2" s="355"/>
      <c r="C2" s="354"/>
      <c r="D2" s="354"/>
      <c r="E2" s="354"/>
    </row>
    <row r="3" spans="1:5">
      <c r="A3" s="355"/>
      <c r="B3" s="355"/>
      <c r="C3" s="354"/>
      <c r="D3" s="354"/>
      <c r="E3" s="354"/>
    </row>
    <row r="4" spans="1:5" ht="16.5">
      <c r="A4" s="211" t="s">
        <v>333</v>
      </c>
      <c r="B4" s="211"/>
      <c r="C4" s="242"/>
      <c r="D4" s="242"/>
      <c r="E4" s="242"/>
    </row>
    <row r="5" spans="1:5" ht="16.5">
      <c r="A5" s="242"/>
      <c r="B5" s="242"/>
      <c r="C5" s="242"/>
      <c r="D5" s="242"/>
      <c r="E5" s="242"/>
    </row>
    <row r="6" spans="1:5" ht="20.25" customHeight="1">
      <c r="A6" s="243"/>
      <c r="B6" s="497" t="s">
        <v>489</v>
      </c>
      <c r="C6" s="498"/>
      <c r="D6" s="497" t="s">
        <v>432</v>
      </c>
      <c r="E6" s="498"/>
    </row>
    <row r="7" spans="1:5" ht="19.5" customHeight="1">
      <c r="A7" s="244"/>
      <c r="B7" s="413" t="s">
        <v>67</v>
      </c>
      <c r="C7" s="259" t="s">
        <v>64</v>
      </c>
      <c r="D7" s="413" t="s">
        <v>67</v>
      </c>
      <c r="E7" s="259" t="s">
        <v>64</v>
      </c>
    </row>
    <row r="8" spans="1:5">
      <c r="A8" s="209" t="s">
        <v>60</v>
      </c>
      <c r="B8" s="238"/>
      <c r="C8" s="206"/>
      <c r="D8" s="238"/>
      <c r="E8" s="240"/>
    </row>
    <row r="9" spans="1:5" ht="27">
      <c r="A9" s="245" t="s">
        <v>370</v>
      </c>
      <c r="B9" s="246">
        <v>500000</v>
      </c>
      <c r="C9" s="247">
        <f>+B9*2</f>
        <v>1000000</v>
      </c>
      <c r="D9" s="246">
        <v>500000</v>
      </c>
      <c r="E9" s="247">
        <f>+D9*2</f>
        <v>1000000</v>
      </c>
    </row>
    <row r="10" spans="1:5">
      <c r="A10" s="209" t="s">
        <v>150</v>
      </c>
      <c r="B10" s="237"/>
      <c r="C10" s="206"/>
      <c r="D10" s="237"/>
      <c r="E10" s="206"/>
    </row>
    <row r="11" spans="1:5" ht="27">
      <c r="A11" s="245" t="s">
        <v>371</v>
      </c>
      <c r="B11" s="246">
        <v>490000</v>
      </c>
      <c r="C11" s="247">
        <f>+B11*2</f>
        <v>980000</v>
      </c>
      <c r="D11" s="246">
        <v>490000</v>
      </c>
      <c r="E11" s="247">
        <f>+D11*2</f>
        <v>980000</v>
      </c>
    </row>
    <row r="12" spans="1:5">
      <c r="A12" s="209" t="s">
        <v>61</v>
      </c>
      <c r="B12" s="237"/>
      <c r="C12" s="206"/>
      <c r="D12" s="237"/>
      <c r="E12" s="206"/>
    </row>
    <row r="13" spans="1:5" ht="27">
      <c r="A13" s="245" t="s">
        <v>371</v>
      </c>
      <c r="B13" s="246">
        <f>+B11</f>
        <v>490000</v>
      </c>
      <c r="C13" s="247">
        <f>+C11</f>
        <v>980000</v>
      </c>
      <c r="D13" s="246">
        <v>490000</v>
      </c>
      <c r="E13" s="247">
        <f>+D13*2</f>
        <v>980000</v>
      </c>
    </row>
    <row r="14" spans="1:5" ht="15" customHeight="1">
      <c r="A14" s="241" t="s">
        <v>57</v>
      </c>
      <c r="B14" s="248">
        <v>490000</v>
      </c>
      <c r="C14" s="239">
        <f>+C13</f>
        <v>980000</v>
      </c>
      <c r="D14" s="248">
        <v>490000</v>
      </c>
      <c r="E14" s="239">
        <f>+E13</f>
        <v>980000</v>
      </c>
    </row>
    <row r="15" spans="1:5" ht="15" customHeight="1">
      <c r="A15" s="211"/>
      <c r="B15" s="249"/>
      <c r="C15" s="211"/>
      <c r="D15" s="249"/>
      <c r="E15" s="211"/>
    </row>
    <row r="16" spans="1:5" ht="16.5">
      <c r="A16" s="242"/>
      <c r="B16" s="242"/>
      <c r="C16" s="242"/>
      <c r="D16" s="242"/>
      <c r="E16" s="242"/>
    </row>
    <row r="17" spans="1:7" ht="15.75">
      <c r="A17" s="250" t="s">
        <v>283</v>
      </c>
      <c r="B17" s="250"/>
      <c r="C17" s="250"/>
      <c r="D17" s="251"/>
      <c r="E17" s="251"/>
      <c r="F17" s="24"/>
      <c r="G17" s="24"/>
    </row>
    <row r="18" spans="1:7" ht="18" customHeight="1">
      <c r="A18" s="243"/>
      <c r="B18" s="497" t="s">
        <v>489</v>
      </c>
      <c r="C18" s="498"/>
      <c r="D18" s="497" t="s">
        <v>432</v>
      </c>
      <c r="E18" s="498"/>
      <c r="F18" s="24"/>
      <c r="G18" s="24"/>
    </row>
    <row r="19" spans="1:7" ht="18.75" customHeight="1">
      <c r="A19" s="244"/>
      <c r="B19" s="413" t="s">
        <v>67</v>
      </c>
      <c r="C19" s="259" t="s">
        <v>64</v>
      </c>
      <c r="D19" s="413" t="s">
        <v>67</v>
      </c>
      <c r="E19" s="259" t="s">
        <v>64</v>
      </c>
      <c r="F19" s="24"/>
      <c r="G19" s="24"/>
    </row>
    <row r="20" spans="1:7">
      <c r="A20" s="252" t="s">
        <v>284</v>
      </c>
      <c r="B20" s="252">
        <v>490000</v>
      </c>
      <c r="C20" s="252">
        <f>+B20*2</f>
        <v>980000</v>
      </c>
      <c r="D20" s="252">
        <v>490000</v>
      </c>
      <c r="E20" s="252">
        <f>+D20*2</f>
        <v>980000</v>
      </c>
      <c r="F20" s="24"/>
      <c r="G20" s="24"/>
    </row>
    <row r="21" spans="1:7">
      <c r="A21" s="252" t="s">
        <v>285</v>
      </c>
      <c r="B21" s="252">
        <v>0</v>
      </c>
      <c r="C21" s="252">
        <v>0</v>
      </c>
      <c r="D21" s="252">
        <v>0</v>
      </c>
      <c r="E21" s="252">
        <v>0</v>
      </c>
      <c r="F21" s="24"/>
      <c r="G21" s="24"/>
    </row>
    <row r="22" spans="1:7" ht="15.75">
      <c r="A22" s="252" t="s">
        <v>286</v>
      </c>
      <c r="B22" s="253">
        <v>0</v>
      </c>
      <c r="C22" s="253">
        <v>0</v>
      </c>
      <c r="D22" s="252">
        <v>0</v>
      </c>
      <c r="E22" s="252">
        <v>0</v>
      </c>
      <c r="F22" s="24"/>
      <c r="G22" s="24"/>
    </row>
    <row r="23" spans="1:7" ht="15.75">
      <c r="A23" s="252" t="s">
        <v>287</v>
      </c>
      <c r="B23" s="253">
        <f>+B20+B21-B22</f>
        <v>490000</v>
      </c>
      <c r="C23" s="253">
        <f t="shared" ref="C23:E23" si="0">+C20+C21-C22</f>
        <v>980000</v>
      </c>
      <c r="D23" s="253">
        <f t="shared" si="0"/>
        <v>490000</v>
      </c>
      <c r="E23" s="253">
        <f t="shared" si="0"/>
        <v>980000</v>
      </c>
      <c r="F23" s="24"/>
      <c r="G23" s="24"/>
    </row>
    <row r="24" spans="1:7" ht="15.75">
      <c r="A24" s="254"/>
      <c r="B24" s="214"/>
      <c r="C24" s="214"/>
      <c r="D24" s="254"/>
      <c r="E24" s="254"/>
      <c r="F24" s="24"/>
      <c r="G24" s="24"/>
    </row>
    <row r="25" spans="1:7" ht="15.75">
      <c r="A25" s="251"/>
      <c r="B25" s="250"/>
      <c r="C25" s="250"/>
      <c r="D25" s="251"/>
      <c r="E25" s="251"/>
      <c r="F25" s="24"/>
      <c r="G25" s="24"/>
    </row>
    <row r="26" spans="1:7" ht="15.75">
      <c r="A26" s="250" t="s">
        <v>288</v>
      </c>
      <c r="B26" s="250"/>
      <c r="C26" s="250"/>
      <c r="D26" s="251"/>
      <c r="E26" s="251"/>
      <c r="F26" s="24"/>
      <c r="G26" s="24"/>
    </row>
    <row r="27" spans="1:7">
      <c r="A27" s="499" t="s">
        <v>289</v>
      </c>
      <c r="B27" s="497" t="s">
        <v>489</v>
      </c>
      <c r="C27" s="498"/>
      <c r="D27" s="497" t="s">
        <v>432</v>
      </c>
      <c r="E27" s="498"/>
      <c r="F27" s="24"/>
      <c r="G27" s="24"/>
    </row>
    <row r="28" spans="1:7" ht="15.75">
      <c r="A28" s="500"/>
      <c r="B28" s="255" t="s">
        <v>290</v>
      </c>
      <c r="C28" s="255" t="s">
        <v>86</v>
      </c>
      <c r="D28" s="255" t="s">
        <v>290</v>
      </c>
      <c r="E28" s="255" t="s">
        <v>86</v>
      </c>
      <c r="F28" s="24"/>
      <c r="G28" s="24"/>
    </row>
    <row r="29" spans="1:7" ht="15.75">
      <c r="A29" s="252" t="s">
        <v>364</v>
      </c>
      <c r="B29" s="256">
        <v>100</v>
      </c>
      <c r="C29" s="253">
        <f>+C23</f>
        <v>980000</v>
      </c>
      <c r="D29" s="256">
        <v>100</v>
      </c>
      <c r="E29" s="253">
        <f>+E23</f>
        <v>980000</v>
      </c>
      <c r="F29" s="24"/>
      <c r="G29" s="24"/>
    </row>
    <row r="30" spans="1:7" ht="16.5">
      <c r="A30" s="212"/>
      <c r="B30" s="212"/>
      <c r="C30" s="212"/>
      <c r="D30" s="212"/>
      <c r="E30" s="212"/>
    </row>
  </sheetData>
  <mergeCells count="7">
    <mergeCell ref="B6:C6"/>
    <mergeCell ref="D6:E6"/>
    <mergeCell ref="B18:C18"/>
    <mergeCell ref="D18:E18"/>
    <mergeCell ref="A27:A28"/>
    <mergeCell ref="B27:C27"/>
    <mergeCell ref="D27:E27"/>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J308"/>
  <sheetViews>
    <sheetView topLeftCell="A14" workbookViewId="0">
      <selection activeCell="C29" sqref="C29"/>
    </sheetView>
  </sheetViews>
  <sheetFormatPr defaultRowHeight="12.75"/>
  <cols>
    <col min="1" max="1" width="51.42578125" style="50" customWidth="1"/>
    <col min="2" max="2" width="9.140625" style="50" hidden="1" customWidth="1"/>
    <col min="3" max="3" width="19.85546875" style="50" customWidth="1"/>
    <col min="4" max="4" width="19" style="50" customWidth="1"/>
    <col min="5" max="5" width="21.140625" style="285" hidden="1" customWidth="1"/>
    <col min="6" max="6" width="22" style="24" hidden="1" customWidth="1"/>
    <col min="7" max="8" width="9.140625" style="50"/>
    <col min="9" max="9" width="13.28515625" style="50" customWidth="1"/>
    <col min="10" max="16384" width="9.140625" style="50"/>
  </cols>
  <sheetData>
    <row r="1" spans="1:10" ht="15.75">
      <c r="A1" s="353" t="str">
        <f>+'note 2'!A1</f>
        <v>GEO THERMAL WATER LIMITED</v>
      </c>
      <c r="B1" s="353"/>
      <c r="C1" s="353"/>
      <c r="D1" s="353"/>
      <c r="E1" s="328"/>
      <c r="F1" s="98"/>
    </row>
    <row r="2" spans="1:10" ht="15">
      <c r="A2" s="355" t="s">
        <v>491</v>
      </c>
      <c r="B2" s="355"/>
      <c r="C2" s="355"/>
      <c r="D2" s="355"/>
      <c r="E2" s="328"/>
      <c r="F2" s="98"/>
    </row>
    <row r="3" spans="1:10" ht="15">
      <c r="A3" s="200"/>
      <c r="B3" s="200"/>
      <c r="C3" s="200"/>
      <c r="D3" s="200"/>
      <c r="E3" s="328"/>
      <c r="F3" s="98"/>
    </row>
    <row r="4" spans="1:10" ht="15">
      <c r="A4" s="211" t="s">
        <v>334</v>
      </c>
      <c r="B4" s="213"/>
      <c r="C4" s="213"/>
      <c r="D4" s="213"/>
      <c r="E4" s="214"/>
      <c r="F4" s="98"/>
    </row>
    <row r="5" spans="1:10" ht="15">
      <c r="A5" s="257"/>
      <c r="B5" s="258"/>
      <c r="C5" s="259" t="s">
        <v>489</v>
      </c>
      <c r="D5" s="259" t="s">
        <v>432</v>
      </c>
      <c r="E5" s="260" t="s">
        <v>404</v>
      </c>
      <c r="F5" s="100" t="s">
        <v>78</v>
      </c>
    </row>
    <row r="6" spans="1:10" ht="15">
      <c r="A6" s="261" t="s">
        <v>291</v>
      </c>
      <c r="B6" s="262"/>
      <c r="C6" s="264">
        <v>16320000</v>
      </c>
      <c r="D6" s="264">
        <v>16320000</v>
      </c>
      <c r="E6" s="264">
        <v>16320000</v>
      </c>
      <c r="F6" s="101">
        <v>16320000</v>
      </c>
    </row>
    <row r="7" spans="1:10" ht="15">
      <c r="A7" s="265" t="s">
        <v>292</v>
      </c>
      <c r="B7" s="262"/>
      <c r="C7" s="263">
        <v>0</v>
      </c>
      <c r="D7" s="263">
        <v>0</v>
      </c>
      <c r="E7" s="264">
        <v>0</v>
      </c>
      <c r="F7" s="101">
        <v>0</v>
      </c>
    </row>
    <row r="8" spans="1:10" ht="15">
      <c r="A8" s="265" t="s">
        <v>293</v>
      </c>
      <c r="B8" s="262"/>
      <c r="C8" s="264">
        <f>C6+C7</f>
        <v>16320000</v>
      </c>
      <c r="D8" s="264">
        <f>D6+D7</f>
        <v>16320000</v>
      </c>
      <c r="E8" s="264">
        <f>E6+E7</f>
        <v>16320000</v>
      </c>
      <c r="F8" s="101">
        <f>+F6+F7</f>
        <v>16320000</v>
      </c>
    </row>
    <row r="9" spans="1:10" ht="15">
      <c r="A9" s="266"/>
      <c r="B9" s="262"/>
      <c r="C9" s="263"/>
      <c r="D9" s="263"/>
      <c r="E9" s="264"/>
      <c r="F9" s="101"/>
    </row>
    <row r="10" spans="1:10" ht="15">
      <c r="A10" s="265" t="s">
        <v>294</v>
      </c>
      <c r="B10" s="262"/>
      <c r="C10" s="267">
        <f>D13</f>
        <v>-4832125</v>
      </c>
      <c r="D10" s="267">
        <v>-3797632</v>
      </c>
      <c r="E10" s="267">
        <v>-2322185</v>
      </c>
      <c r="F10" s="102" t="s">
        <v>365</v>
      </c>
    </row>
    <row r="11" spans="1:10" ht="15">
      <c r="A11" s="265" t="s">
        <v>295</v>
      </c>
      <c r="B11" s="262"/>
      <c r="C11" s="267">
        <f>'Profit and Loss - Normal'!E29</f>
        <v>-1094450</v>
      </c>
      <c r="D11" s="267">
        <f>'Profit and Loss - Normal'!F29</f>
        <v>-1034493</v>
      </c>
      <c r="E11" s="267">
        <v>-1102587</v>
      </c>
      <c r="F11" s="85">
        <v>-88336</v>
      </c>
      <c r="J11" s="215"/>
    </row>
    <row r="12" spans="1:10" ht="15">
      <c r="A12" s="326" t="s">
        <v>406</v>
      </c>
      <c r="B12" s="262"/>
      <c r="C12" s="267">
        <v>0</v>
      </c>
      <c r="D12" s="267">
        <v>0</v>
      </c>
      <c r="E12" s="267">
        <v>1834512</v>
      </c>
      <c r="F12" s="85"/>
      <c r="J12" s="215"/>
    </row>
    <row r="13" spans="1:10" ht="15">
      <c r="A13" s="503" t="s">
        <v>296</v>
      </c>
      <c r="B13" s="504"/>
      <c r="C13" s="267">
        <f>C10+C12+C11</f>
        <v>-5926575</v>
      </c>
      <c r="D13" s="267">
        <f>D10+D12+D11</f>
        <v>-4832125</v>
      </c>
      <c r="E13" s="267">
        <f>E10+E12+E11</f>
        <v>-1590260</v>
      </c>
      <c r="F13" s="103">
        <f>+F10+F11</f>
        <v>-551018</v>
      </c>
    </row>
    <row r="14" spans="1:10" ht="15">
      <c r="A14" s="501" t="s">
        <v>57</v>
      </c>
      <c r="B14" s="502"/>
      <c r="C14" s="253">
        <f>C8+C13</f>
        <v>10393425</v>
      </c>
      <c r="D14" s="253">
        <f>D8+D13</f>
        <v>11487875</v>
      </c>
      <c r="E14" s="253">
        <f>E8+E13</f>
        <v>14729740</v>
      </c>
      <c r="F14" s="90">
        <f>+F8+F13</f>
        <v>15768982</v>
      </c>
    </row>
    <row r="15" spans="1:10" ht="15">
      <c r="A15" s="213"/>
      <c r="B15" s="213"/>
      <c r="C15" s="479"/>
      <c r="D15" s="213"/>
      <c r="E15" s="214"/>
      <c r="F15" s="98"/>
    </row>
    <row r="16" spans="1:10" ht="15">
      <c r="A16" s="327" t="s">
        <v>418</v>
      </c>
      <c r="B16" s="213"/>
      <c r="C16" s="213"/>
      <c r="D16" s="213"/>
      <c r="E16" s="214"/>
      <c r="F16" s="98"/>
    </row>
    <row r="17" spans="1:10" ht="15">
      <c r="A17" s="257"/>
      <c r="B17" s="258"/>
      <c r="C17" s="259" t="s">
        <v>489</v>
      </c>
      <c r="D17" s="259" t="s">
        <v>432</v>
      </c>
      <c r="E17" s="260" t="s">
        <v>404</v>
      </c>
      <c r="F17" s="98"/>
    </row>
    <row r="18" spans="1:10" ht="15">
      <c r="A18" s="322" t="s">
        <v>429</v>
      </c>
      <c r="B18" s="320"/>
      <c r="C18" s="359">
        <v>1053583</v>
      </c>
      <c r="D18" s="359">
        <v>1053583</v>
      </c>
      <c r="E18" s="323">
        <v>1075038</v>
      </c>
      <c r="F18" s="98"/>
    </row>
    <row r="19" spans="1:10" ht="15">
      <c r="A19" s="270"/>
      <c r="B19" s="290"/>
      <c r="C19" s="258">
        <f>C18</f>
        <v>1053583</v>
      </c>
      <c r="D19" s="258">
        <f>D18</f>
        <v>1053583</v>
      </c>
      <c r="E19" s="321">
        <f>E18</f>
        <v>1075038</v>
      </c>
      <c r="F19" s="98"/>
    </row>
    <row r="20" spans="1:10" ht="15">
      <c r="A20" s="213"/>
      <c r="B20" s="213"/>
      <c r="C20" s="213"/>
      <c r="D20" s="213"/>
      <c r="E20" s="214"/>
      <c r="F20" s="98"/>
    </row>
    <row r="21" spans="1:10" ht="15">
      <c r="A21" s="327" t="s">
        <v>419</v>
      </c>
      <c r="B21" s="213"/>
      <c r="C21" s="213"/>
      <c r="D21" s="213"/>
      <c r="E21" s="214"/>
      <c r="F21" s="98"/>
    </row>
    <row r="22" spans="1:10" ht="15">
      <c r="A22" s="257"/>
      <c r="B22" s="258"/>
      <c r="C22" s="259" t="s">
        <v>489</v>
      </c>
      <c r="D22" s="259" t="s">
        <v>432</v>
      </c>
      <c r="E22" s="260" t="s">
        <v>404</v>
      </c>
      <c r="F22" s="98"/>
    </row>
    <row r="23" spans="1:10" ht="15">
      <c r="A23" s="322" t="s">
        <v>416</v>
      </c>
      <c r="B23" s="213"/>
      <c r="C23" s="279">
        <v>398142</v>
      </c>
      <c r="D23" s="279">
        <v>321306</v>
      </c>
      <c r="E23" s="323">
        <v>156910</v>
      </c>
      <c r="F23" s="100" t="s">
        <v>78</v>
      </c>
    </row>
    <row r="24" spans="1:10" ht="15">
      <c r="A24" s="270"/>
      <c r="B24" s="290"/>
      <c r="C24" s="253">
        <f>C23</f>
        <v>398142</v>
      </c>
      <c r="D24" s="253">
        <f>D23</f>
        <v>321306</v>
      </c>
      <c r="E24" s="321">
        <v>156910</v>
      </c>
      <c r="F24" s="97">
        <v>1039262</v>
      </c>
    </row>
    <row r="25" spans="1:10" ht="15">
      <c r="A25" s="213"/>
      <c r="B25" s="213"/>
      <c r="C25" s="213"/>
      <c r="D25" s="213"/>
      <c r="E25" s="214"/>
      <c r="F25" s="97">
        <f>SUM(F24:F24)</f>
        <v>1039262</v>
      </c>
      <c r="H25" s="77"/>
      <c r="J25" s="77"/>
    </row>
    <row r="26" spans="1:10" ht="15">
      <c r="A26" s="214" t="s">
        <v>420</v>
      </c>
      <c r="B26" s="213"/>
      <c r="C26" s="213"/>
      <c r="D26" s="213"/>
      <c r="E26" s="214"/>
      <c r="F26" s="98"/>
    </row>
    <row r="27" spans="1:10" ht="15">
      <c r="A27" s="253"/>
      <c r="B27" s="253"/>
      <c r="C27" s="259" t="s">
        <v>489</v>
      </c>
      <c r="D27" s="259" t="s">
        <v>432</v>
      </c>
      <c r="E27" s="260" t="s">
        <v>404</v>
      </c>
      <c r="F27" s="98"/>
    </row>
    <row r="28" spans="1:10" ht="15">
      <c r="A28" s="252" t="s">
        <v>79</v>
      </c>
      <c r="B28" s="270"/>
      <c r="C28" s="252">
        <v>384397</v>
      </c>
      <c r="D28" s="252">
        <v>386378</v>
      </c>
      <c r="E28" s="252">
        <v>753517</v>
      </c>
      <c r="F28" s="100" t="s">
        <v>78</v>
      </c>
    </row>
    <row r="29" spans="1:10" ht="15">
      <c r="A29" s="273" t="s">
        <v>57</v>
      </c>
      <c r="B29" s="270"/>
      <c r="C29" s="253">
        <f>SUM(C28)</f>
        <v>384397</v>
      </c>
      <c r="D29" s="253">
        <f>SUM(D28)</f>
        <v>386378</v>
      </c>
      <c r="E29" s="253">
        <f>E28</f>
        <v>753517</v>
      </c>
      <c r="F29" s="97">
        <v>19800</v>
      </c>
    </row>
    <row r="30" spans="1:10" ht="15">
      <c r="A30" s="213"/>
      <c r="B30" s="213"/>
      <c r="C30" s="213"/>
      <c r="D30" s="213"/>
      <c r="E30" s="214"/>
      <c r="F30" s="97">
        <v>29080</v>
      </c>
    </row>
    <row r="31" spans="1:10" ht="15">
      <c r="A31" s="214" t="s">
        <v>421</v>
      </c>
      <c r="B31" s="213"/>
      <c r="C31" s="213"/>
      <c r="D31" s="213"/>
      <c r="E31" s="214"/>
      <c r="F31" s="97">
        <v>265047</v>
      </c>
    </row>
    <row r="32" spans="1:10" ht="15">
      <c r="A32" s="253"/>
      <c r="B32" s="253"/>
      <c r="C32" s="259" t="s">
        <v>489</v>
      </c>
      <c r="D32" s="259" t="s">
        <v>432</v>
      </c>
      <c r="E32" s="260" t="s">
        <v>404</v>
      </c>
      <c r="F32" s="97">
        <f>SUM(F29:F31)</f>
        <v>313927</v>
      </c>
    </row>
    <row r="33" spans="1:6" ht="15">
      <c r="A33" s="274" t="s">
        <v>153</v>
      </c>
      <c r="B33" s="270"/>
      <c r="C33" s="252">
        <f>57000+3750</f>
        <v>60750</v>
      </c>
      <c r="D33" s="252">
        <v>57000</v>
      </c>
      <c r="E33" s="252"/>
      <c r="F33" s="100" t="s">
        <v>78</v>
      </c>
    </row>
    <row r="34" spans="1:6" ht="15">
      <c r="A34" s="275" t="s">
        <v>57</v>
      </c>
      <c r="B34" s="270"/>
      <c r="C34" s="276">
        <f>SUM(C33:C33)</f>
        <v>60750</v>
      </c>
      <c r="D34" s="276">
        <f>SUM(D33:D33)</f>
        <v>57000</v>
      </c>
      <c r="E34" s="276">
        <f>E33</f>
        <v>0</v>
      </c>
      <c r="F34" s="106"/>
    </row>
    <row r="35" spans="1:6" ht="15">
      <c r="A35" s="277"/>
      <c r="B35" s="213"/>
      <c r="C35" s="213"/>
      <c r="D35" s="213"/>
      <c r="E35" s="214"/>
      <c r="F35" s="89">
        <v>3282533</v>
      </c>
    </row>
    <row r="36" spans="1:6" ht="15">
      <c r="A36" s="214" t="s">
        <v>486</v>
      </c>
      <c r="B36" s="213"/>
      <c r="C36" s="213"/>
      <c r="D36" s="213"/>
      <c r="E36" s="214"/>
      <c r="F36" s="90">
        <f>SUM(F34:F35)</f>
        <v>3282533</v>
      </c>
    </row>
    <row r="37" spans="1:6" ht="15">
      <c r="A37" s="253"/>
      <c r="B37" s="253"/>
      <c r="C37" s="259" t="s">
        <v>489</v>
      </c>
      <c r="D37" s="259" t="s">
        <v>432</v>
      </c>
      <c r="E37" s="260" t="s">
        <v>404</v>
      </c>
      <c r="F37" s="81"/>
    </row>
    <row r="38" spans="1:6" ht="15">
      <c r="A38" s="274" t="s">
        <v>487</v>
      </c>
      <c r="B38" s="270"/>
      <c r="C38" s="252">
        <v>403231</v>
      </c>
      <c r="D38" s="252">
        <v>417611</v>
      </c>
      <c r="E38" s="361"/>
      <c r="F38" s="98"/>
    </row>
    <row r="39" spans="1:6" ht="15">
      <c r="A39" s="275" t="s">
        <v>57</v>
      </c>
      <c r="B39" s="270"/>
      <c r="C39" s="276">
        <f>SUM(C38:C38)</f>
        <v>403231</v>
      </c>
      <c r="D39" s="276">
        <f>SUM(D38:D38)</f>
        <v>417611</v>
      </c>
      <c r="E39" s="419">
        <v>5745406</v>
      </c>
      <c r="F39" s="98"/>
    </row>
    <row r="40" spans="1:6" ht="15">
      <c r="A40" s="480"/>
      <c r="B40" s="213"/>
      <c r="C40" s="481"/>
      <c r="D40" s="481"/>
      <c r="E40" s="482"/>
      <c r="F40" s="98"/>
    </row>
    <row r="41" spans="1:6" ht="15">
      <c r="A41" s="214" t="s">
        <v>423</v>
      </c>
      <c r="B41" s="213"/>
      <c r="C41" s="213"/>
      <c r="D41" s="213"/>
      <c r="E41" s="356">
        <f>E39</f>
        <v>5745406</v>
      </c>
      <c r="F41" s="100" t="s">
        <v>78</v>
      </c>
    </row>
    <row r="42" spans="1:6" ht="15">
      <c r="A42" s="257"/>
      <c r="B42" s="268"/>
      <c r="C42" s="259" t="s">
        <v>489</v>
      </c>
      <c r="D42" s="259" t="s">
        <v>432</v>
      </c>
      <c r="E42" s="214"/>
      <c r="F42" s="105">
        <v>9437</v>
      </c>
    </row>
    <row r="43" spans="1:6" ht="15">
      <c r="A43" s="280" t="s">
        <v>417</v>
      </c>
      <c r="B43" s="213"/>
      <c r="C43" s="360"/>
      <c r="D43" s="420"/>
      <c r="E43" s="214"/>
      <c r="F43" s="98"/>
    </row>
    <row r="44" spans="1:6" ht="15">
      <c r="A44" s="281" t="s">
        <v>314</v>
      </c>
      <c r="B44" s="213"/>
      <c r="C44" s="418">
        <f>5697369+17505+53902</f>
        <v>5768776</v>
      </c>
      <c r="D44" s="421">
        <v>6024672</v>
      </c>
      <c r="E44" s="260" t="s">
        <v>404</v>
      </c>
      <c r="F44" s="100" t="s">
        <v>78</v>
      </c>
    </row>
    <row r="45" spans="1:6" ht="15.75" thickBot="1">
      <c r="A45" s="273" t="s">
        <v>57</v>
      </c>
      <c r="B45" s="269"/>
      <c r="C45" s="356">
        <f>C44</f>
        <v>5768776</v>
      </c>
      <c r="D45" s="422">
        <f>D44</f>
        <v>6024672</v>
      </c>
      <c r="E45" s="279">
        <v>1754107</v>
      </c>
      <c r="F45" s="96"/>
    </row>
    <row r="46" spans="1:6" ht="15">
      <c r="A46" s="319"/>
      <c r="B46" s="213"/>
      <c r="C46" s="214"/>
      <c r="D46" s="214"/>
      <c r="E46" s="264"/>
      <c r="F46" s="96">
        <v>1079595</v>
      </c>
    </row>
    <row r="47" spans="1:6" ht="15">
      <c r="A47" s="214" t="s">
        <v>424</v>
      </c>
      <c r="B47" s="213"/>
      <c r="C47" s="213"/>
      <c r="D47" s="213"/>
      <c r="E47" s="253">
        <f>E45</f>
        <v>1754107</v>
      </c>
      <c r="F47" s="91">
        <f>+F46</f>
        <v>1079595</v>
      </c>
    </row>
    <row r="48" spans="1:6" ht="15">
      <c r="A48" s="257"/>
      <c r="B48" s="268"/>
      <c r="C48" s="259" t="s">
        <v>489</v>
      </c>
      <c r="D48" s="259" t="s">
        <v>432</v>
      </c>
      <c r="E48" s="214"/>
      <c r="F48" s="98"/>
    </row>
    <row r="49" spans="1:7" ht="15">
      <c r="A49" s="280" t="s">
        <v>190</v>
      </c>
      <c r="B49" s="213"/>
      <c r="C49" s="279">
        <v>1754107.36</v>
      </c>
      <c r="D49" s="279">
        <v>1754107.36</v>
      </c>
      <c r="E49" s="214"/>
      <c r="F49" s="98"/>
    </row>
    <row r="50" spans="1:7" ht="15">
      <c r="A50" s="281" t="s">
        <v>314</v>
      </c>
      <c r="B50" s="213"/>
      <c r="C50" s="264"/>
      <c r="D50" s="264"/>
      <c r="E50" s="259" t="s">
        <v>404</v>
      </c>
      <c r="F50" s="98"/>
    </row>
    <row r="51" spans="1:7" ht="15">
      <c r="A51" s="273" t="s">
        <v>57</v>
      </c>
      <c r="B51" s="269"/>
      <c r="C51" s="253">
        <f>C49</f>
        <v>1754107.36</v>
      </c>
      <c r="D51" s="253">
        <f>D49</f>
        <v>1754107.36</v>
      </c>
      <c r="E51" s="270"/>
      <c r="F51" s="100" t="s">
        <v>78</v>
      </c>
    </row>
    <row r="52" spans="1:7" ht="15">
      <c r="A52" s="213"/>
      <c r="B52" s="213"/>
      <c r="C52" s="213"/>
      <c r="D52" s="213"/>
      <c r="E52" s="252">
        <v>50548.86</v>
      </c>
      <c r="F52" s="91">
        <v>1712</v>
      </c>
    </row>
    <row r="53" spans="1:7" ht="15">
      <c r="A53" s="214" t="s">
        <v>425</v>
      </c>
      <c r="B53" s="213"/>
      <c r="C53" s="213"/>
      <c r="D53" s="213"/>
      <c r="E53" s="253">
        <f>+E52</f>
        <v>50548.86</v>
      </c>
      <c r="F53" s="91"/>
    </row>
    <row r="54" spans="1:7" ht="15">
      <c r="A54" s="253"/>
      <c r="B54" s="253"/>
      <c r="C54" s="259" t="s">
        <v>489</v>
      </c>
      <c r="D54" s="259" t="s">
        <v>432</v>
      </c>
      <c r="E54" s="214"/>
      <c r="F54" s="91">
        <v>95058</v>
      </c>
    </row>
    <row r="55" spans="1:7" ht="15">
      <c r="A55" s="271" t="s">
        <v>222</v>
      </c>
      <c r="B55" s="270"/>
      <c r="C55" s="270"/>
      <c r="D55" s="270"/>
      <c r="E55" s="214"/>
      <c r="F55" s="91">
        <v>448262</v>
      </c>
    </row>
    <row r="56" spans="1:7" ht="15">
      <c r="A56" s="272" t="s">
        <v>223</v>
      </c>
      <c r="B56" s="270"/>
      <c r="C56" s="252">
        <v>50549</v>
      </c>
      <c r="D56" s="252">
        <v>50549</v>
      </c>
      <c r="E56" s="260" t="s">
        <v>404</v>
      </c>
      <c r="F56" s="91">
        <f>SUM(F52:F55)</f>
        <v>545032</v>
      </c>
    </row>
    <row r="57" spans="1:7" ht="15">
      <c r="A57" s="273" t="s">
        <v>57</v>
      </c>
      <c r="B57" s="270"/>
      <c r="C57" s="253">
        <f>+C56</f>
        <v>50549</v>
      </c>
      <c r="D57" s="253">
        <f>+D56</f>
        <v>50549</v>
      </c>
      <c r="E57" s="270"/>
      <c r="F57" s="98"/>
      <c r="G57" s="77" t="s">
        <v>394</v>
      </c>
    </row>
    <row r="58" spans="1:7" ht="15">
      <c r="A58" s="213"/>
      <c r="B58" s="213"/>
      <c r="C58" s="213"/>
      <c r="D58" s="213"/>
      <c r="E58" s="252">
        <f>26065+281204</f>
        <v>307269</v>
      </c>
      <c r="F58" s="98"/>
    </row>
    <row r="59" spans="1:7" ht="15">
      <c r="A59" s="214" t="s">
        <v>426</v>
      </c>
      <c r="B59" s="213"/>
      <c r="C59" s="213"/>
      <c r="D59" s="213"/>
      <c r="E59" s="253">
        <f>+E58</f>
        <v>307269</v>
      </c>
      <c r="F59" s="98"/>
    </row>
    <row r="60" spans="1:7" ht="15">
      <c r="A60" s="253"/>
      <c r="B60" s="253"/>
      <c r="C60" s="259" t="s">
        <v>489</v>
      </c>
      <c r="D60" s="259" t="s">
        <v>432</v>
      </c>
      <c r="E60" s="214"/>
      <c r="F60" s="100" t="s">
        <v>78</v>
      </c>
    </row>
    <row r="61" spans="1:7" ht="27">
      <c r="A61" s="271" t="s">
        <v>335</v>
      </c>
      <c r="B61" s="270"/>
      <c r="C61" s="270"/>
      <c r="D61" s="270"/>
      <c r="E61" s="214"/>
      <c r="F61" s="105">
        <v>19260</v>
      </c>
    </row>
    <row r="62" spans="1:7" ht="15">
      <c r="A62" s="271" t="s">
        <v>314</v>
      </c>
      <c r="B62" s="270"/>
      <c r="C62" s="252">
        <v>281204</v>
      </c>
      <c r="D62" s="252">
        <v>281653</v>
      </c>
      <c r="E62" s="214"/>
      <c r="F62" s="105"/>
    </row>
    <row r="63" spans="1:7" ht="15">
      <c r="A63" s="273" t="s">
        <v>57</v>
      </c>
      <c r="B63" s="270"/>
      <c r="C63" s="253">
        <f>C62</f>
        <v>281204</v>
      </c>
      <c r="D63" s="253">
        <f>D62</f>
        <v>281653</v>
      </c>
      <c r="E63" s="260" t="s">
        <v>404</v>
      </c>
      <c r="F63" s="91">
        <f>SUM(F61:F61)</f>
        <v>19260</v>
      </c>
    </row>
    <row r="64" spans="1:7" ht="15">
      <c r="A64" s="213"/>
      <c r="B64" s="213"/>
      <c r="C64" s="213"/>
      <c r="D64" s="213"/>
      <c r="E64" s="270"/>
      <c r="F64" s="98"/>
    </row>
    <row r="65" spans="1:7" ht="15">
      <c r="A65" s="214" t="s">
        <v>427</v>
      </c>
      <c r="B65" s="213"/>
      <c r="C65" s="213"/>
      <c r="D65" s="213"/>
      <c r="E65" s="252"/>
      <c r="F65" s="98"/>
    </row>
    <row r="66" spans="1:7" ht="12.75" customHeight="1">
      <c r="A66" s="254"/>
      <c r="B66" s="213"/>
      <c r="C66" s="213"/>
      <c r="D66" s="213"/>
      <c r="E66" s="252">
        <f>621.8</f>
        <v>621.79999999999995</v>
      </c>
      <c r="F66" s="100" t="s">
        <v>78</v>
      </c>
    </row>
    <row r="67" spans="1:7" ht="15">
      <c r="A67" s="253"/>
      <c r="B67" s="253"/>
      <c r="C67" s="259" t="s">
        <v>489</v>
      </c>
      <c r="D67" s="259" t="s">
        <v>432</v>
      </c>
      <c r="E67" s="253">
        <f>SUM(E66:E66)</f>
        <v>621.79999999999995</v>
      </c>
      <c r="F67" s="97"/>
    </row>
    <row r="68" spans="1:7" ht="15">
      <c r="A68" s="272" t="s">
        <v>65</v>
      </c>
      <c r="B68" s="270"/>
      <c r="C68" s="270"/>
      <c r="D68" s="270"/>
      <c r="E68" s="214"/>
      <c r="F68" s="107" t="s">
        <v>366</v>
      </c>
    </row>
    <row r="69" spans="1:7" ht="15">
      <c r="A69" s="272" t="s">
        <v>100</v>
      </c>
      <c r="B69" s="270"/>
      <c r="C69" s="252"/>
      <c r="D69" s="252"/>
      <c r="E69" s="214"/>
      <c r="F69" s="98"/>
    </row>
    <row r="70" spans="1:7" ht="15">
      <c r="A70" s="282" t="s">
        <v>428</v>
      </c>
      <c r="B70" s="270"/>
      <c r="C70" s="252">
        <v>254627</v>
      </c>
      <c r="D70" s="252">
        <v>15861</v>
      </c>
      <c r="E70" s="260" t="s">
        <v>404</v>
      </c>
      <c r="F70" s="98"/>
    </row>
    <row r="71" spans="1:7" ht="15">
      <c r="A71" s="273" t="s">
        <v>66</v>
      </c>
      <c r="B71" s="270"/>
      <c r="C71" s="253">
        <f>SUM(C70:C70)</f>
        <v>254627</v>
      </c>
      <c r="D71" s="253">
        <f>SUM(D70:D70)</f>
        <v>15861</v>
      </c>
      <c r="E71" s="278">
        <v>0</v>
      </c>
      <c r="F71" s="100" t="s">
        <v>78</v>
      </c>
    </row>
    <row r="72" spans="1:7" ht="15">
      <c r="A72" s="213"/>
      <c r="B72" s="213"/>
      <c r="C72" s="213"/>
      <c r="D72" s="213"/>
      <c r="E72" s="252">
        <v>432325</v>
      </c>
      <c r="F72" s="97">
        <v>748796</v>
      </c>
    </row>
    <row r="73" spans="1:7" ht="15">
      <c r="A73" s="214" t="s">
        <v>437</v>
      </c>
      <c r="B73" s="213"/>
      <c r="C73" s="213"/>
      <c r="D73" s="213"/>
      <c r="E73" s="252"/>
      <c r="F73" s="97">
        <v>26455</v>
      </c>
    </row>
    <row r="74" spans="1:7" ht="15">
      <c r="A74" s="253"/>
      <c r="B74" s="253"/>
      <c r="C74" s="259" t="s">
        <v>489</v>
      </c>
      <c r="D74" s="259" t="s">
        <v>432</v>
      </c>
      <c r="E74" s="253">
        <f>SUM(E71:E73)</f>
        <v>432325</v>
      </c>
      <c r="F74" s="97">
        <f>SUM(F72:F73)</f>
        <v>775251</v>
      </c>
    </row>
    <row r="75" spans="1:7" ht="15">
      <c r="A75" s="274" t="s">
        <v>192</v>
      </c>
      <c r="B75" s="270"/>
      <c r="C75" s="278">
        <v>0</v>
      </c>
      <c r="D75" s="278">
        <v>0</v>
      </c>
      <c r="E75" s="214"/>
      <c r="F75" s="98"/>
      <c r="G75" s="77"/>
    </row>
    <row r="76" spans="1:7" ht="15">
      <c r="A76" s="274" t="s">
        <v>405</v>
      </c>
      <c r="B76" s="270"/>
      <c r="C76" s="252">
        <v>0</v>
      </c>
      <c r="D76" s="252">
        <v>124050</v>
      </c>
      <c r="E76" s="214"/>
      <c r="F76" s="100" t="s">
        <v>78</v>
      </c>
    </row>
    <row r="77" spans="1:7" ht="15" hidden="1">
      <c r="A77" s="274" t="s">
        <v>205</v>
      </c>
      <c r="B77" s="270"/>
      <c r="C77" s="252"/>
      <c r="D77" s="252"/>
      <c r="E77" s="260" t="s">
        <v>404</v>
      </c>
      <c r="F77" s="88">
        <v>8911</v>
      </c>
    </row>
    <row r="78" spans="1:7" ht="15">
      <c r="A78" s="273" t="s">
        <v>57</v>
      </c>
      <c r="B78" s="270"/>
      <c r="C78" s="253">
        <f>SUM(C75:C77)</f>
        <v>0</v>
      </c>
      <c r="D78" s="253">
        <f>SUM(D75:D77)</f>
        <v>124050</v>
      </c>
      <c r="E78" s="260"/>
      <c r="F78" s="88"/>
    </row>
    <row r="79" spans="1:7" ht="15">
      <c r="A79" s="213"/>
      <c r="B79" s="213"/>
      <c r="C79" s="213"/>
      <c r="D79" s="213"/>
      <c r="E79" s="252">
        <v>209460</v>
      </c>
      <c r="F79" s="88">
        <v>1030</v>
      </c>
    </row>
    <row r="80" spans="1:7" ht="15">
      <c r="A80" s="214" t="s">
        <v>438</v>
      </c>
      <c r="B80" s="213"/>
      <c r="C80" s="213"/>
      <c r="D80" s="213"/>
      <c r="E80" s="252">
        <v>10711</v>
      </c>
      <c r="F80" s="108">
        <v>993690</v>
      </c>
    </row>
    <row r="81" spans="1:10" ht="15">
      <c r="A81" s="253"/>
      <c r="B81" s="253"/>
      <c r="C81" s="259" t="s">
        <v>489</v>
      </c>
      <c r="D81" s="259" t="s">
        <v>432</v>
      </c>
      <c r="E81" s="283">
        <f>E80+E79</f>
        <v>220171</v>
      </c>
      <c r="F81" s="108">
        <v>1686</v>
      </c>
    </row>
    <row r="82" spans="1:10" ht="15">
      <c r="A82" s="253"/>
      <c r="B82" s="253"/>
      <c r="C82" s="259" t="s">
        <v>394</v>
      </c>
      <c r="D82" s="259" t="s">
        <v>394</v>
      </c>
      <c r="E82" s="214"/>
      <c r="F82" s="108">
        <v>1128</v>
      </c>
      <c r="H82" s="77"/>
    </row>
    <row r="83" spans="1:10" ht="15">
      <c r="A83" s="252" t="s">
        <v>194</v>
      </c>
      <c r="B83" s="270"/>
      <c r="C83" s="252">
        <v>0</v>
      </c>
      <c r="D83" s="252">
        <v>141289</v>
      </c>
      <c r="E83" s="214"/>
      <c r="F83" s="108">
        <v>3608</v>
      </c>
      <c r="I83" s="77"/>
    </row>
    <row r="84" spans="1:10" ht="15">
      <c r="A84" s="252" t="s">
        <v>154</v>
      </c>
      <c r="B84" s="270"/>
      <c r="C84" s="252">
        <v>0</v>
      </c>
      <c r="D84" s="252">
        <v>0</v>
      </c>
      <c r="E84" s="260" t="s">
        <v>404</v>
      </c>
      <c r="F84" s="108">
        <v>9752</v>
      </c>
      <c r="H84" s="77" t="s">
        <v>394</v>
      </c>
    </row>
    <row r="85" spans="1:10" ht="15" hidden="1">
      <c r="A85" s="275" t="s">
        <v>57</v>
      </c>
      <c r="B85" s="270"/>
      <c r="C85" s="283">
        <f>C84+C83</f>
        <v>0</v>
      </c>
      <c r="D85" s="283">
        <f>D84+D83</f>
        <v>141289</v>
      </c>
      <c r="E85" s="252">
        <v>0</v>
      </c>
      <c r="F85" s="108">
        <v>7351</v>
      </c>
      <c r="I85" s="77" t="s">
        <v>394</v>
      </c>
      <c r="J85" s="77" t="s">
        <v>394</v>
      </c>
    </row>
    <row r="86" spans="1:10" ht="15">
      <c r="A86" s="213"/>
      <c r="B86" s="213"/>
      <c r="C86" s="254"/>
      <c r="D86" s="254"/>
      <c r="E86" s="252"/>
      <c r="F86" s="108"/>
      <c r="I86" s="77"/>
      <c r="J86" s="77"/>
    </row>
    <row r="87" spans="1:10" ht="15">
      <c r="A87" s="214" t="s">
        <v>439</v>
      </c>
      <c r="B87" s="213"/>
      <c r="C87" s="254"/>
      <c r="D87" s="254"/>
      <c r="E87" s="253">
        <f>E85</f>
        <v>0</v>
      </c>
      <c r="F87" s="108">
        <v>3000</v>
      </c>
    </row>
    <row r="88" spans="1:10" ht="15">
      <c r="A88" s="253"/>
      <c r="B88" s="253"/>
      <c r="C88" s="259" t="s">
        <v>489</v>
      </c>
      <c r="D88" s="259" t="s">
        <v>432</v>
      </c>
      <c r="E88" s="214"/>
      <c r="F88" s="108">
        <v>67960</v>
      </c>
      <c r="I88" s="77" t="s">
        <v>394</v>
      </c>
    </row>
    <row r="89" spans="1:10" ht="15">
      <c r="A89" s="252" t="s">
        <v>394</v>
      </c>
      <c r="B89" s="270"/>
      <c r="C89" s="252"/>
      <c r="D89" s="252" t="s">
        <v>394</v>
      </c>
      <c r="E89" s="214"/>
      <c r="F89" s="108">
        <v>6420</v>
      </c>
    </row>
    <row r="90" spans="1:10" ht="15">
      <c r="A90" s="252" t="s">
        <v>155</v>
      </c>
      <c r="B90" s="270"/>
      <c r="C90" s="252">
        <v>0</v>
      </c>
      <c r="D90" s="252">
        <v>115</v>
      </c>
      <c r="E90" s="260" t="s">
        <v>404</v>
      </c>
      <c r="F90" s="108"/>
    </row>
    <row r="91" spans="1:10" ht="15">
      <c r="A91" s="273" t="s">
        <v>57</v>
      </c>
      <c r="B91" s="270"/>
      <c r="C91" s="253">
        <f>SUM(C90)</f>
        <v>0</v>
      </c>
      <c r="D91" s="253">
        <v>0</v>
      </c>
      <c r="E91" s="352">
        <v>0</v>
      </c>
      <c r="F91" s="97">
        <f>SUM(F77:F89)</f>
        <v>1104536</v>
      </c>
    </row>
    <row r="92" spans="1:10" ht="15">
      <c r="A92" s="213"/>
      <c r="B92" s="213"/>
      <c r="C92" s="254"/>
      <c r="D92" s="254"/>
      <c r="E92" s="252">
        <v>90</v>
      </c>
      <c r="F92" s="98"/>
    </row>
    <row r="93" spans="1:10" ht="15">
      <c r="A93" s="214" t="s">
        <v>440</v>
      </c>
      <c r="B93" s="213"/>
      <c r="C93" s="254"/>
      <c r="D93" s="254"/>
      <c r="E93" s="252">
        <v>18000</v>
      </c>
    </row>
    <row r="94" spans="1:10" ht="15">
      <c r="A94" s="253"/>
      <c r="B94" s="253"/>
      <c r="C94" s="259" t="s">
        <v>489</v>
      </c>
      <c r="D94" s="259" t="s">
        <v>432</v>
      </c>
      <c r="E94" s="252">
        <v>1686</v>
      </c>
    </row>
    <row r="95" spans="1:10" ht="13.5">
      <c r="A95" s="351" t="s">
        <v>204</v>
      </c>
      <c r="B95" s="270"/>
      <c r="C95" s="252">
        <v>0</v>
      </c>
      <c r="D95" s="252">
        <v>0</v>
      </c>
      <c r="E95" s="252">
        <v>5696.23</v>
      </c>
    </row>
    <row r="96" spans="1:10" ht="13.5">
      <c r="A96" s="351" t="s">
        <v>203</v>
      </c>
      <c r="B96" s="270"/>
      <c r="C96" s="252">
        <v>0</v>
      </c>
      <c r="D96" s="252">
        <v>0</v>
      </c>
      <c r="E96" s="252">
        <v>450</v>
      </c>
    </row>
    <row r="97" spans="1:5" ht="13.5">
      <c r="A97" s="351" t="s">
        <v>102</v>
      </c>
      <c r="B97" s="270"/>
      <c r="C97" s="252">
        <v>0</v>
      </c>
      <c r="D97" s="252">
        <v>0</v>
      </c>
      <c r="E97" s="252">
        <v>2773</v>
      </c>
    </row>
    <row r="98" spans="1:5" ht="13.5">
      <c r="A98" s="351" t="s">
        <v>125</v>
      </c>
      <c r="B98" s="270"/>
      <c r="C98" s="252">
        <v>1770</v>
      </c>
      <c r="D98" s="252">
        <v>1770</v>
      </c>
      <c r="E98" s="252">
        <v>4547</v>
      </c>
    </row>
    <row r="99" spans="1:5" ht="13.5">
      <c r="A99" s="351" t="s">
        <v>195</v>
      </c>
      <c r="B99" s="270"/>
      <c r="C99" s="252">
        <v>3200</v>
      </c>
      <c r="D99" s="252">
        <v>1000</v>
      </c>
      <c r="E99" s="252"/>
    </row>
    <row r="100" spans="1:5" ht="13.5">
      <c r="A100" s="351" t="s">
        <v>196</v>
      </c>
      <c r="B100" s="270"/>
      <c r="C100" s="252">
        <v>0</v>
      </c>
      <c r="D100" s="252">
        <v>0</v>
      </c>
      <c r="E100" s="252">
        <v>4222</v>
      </c>
    </row>
    <row r="101" spans="1:5" ht="13.5">
      <c r="A101" s="351" t="s">
        <v>101</v>
      </c>
      <c r="B101" s="270"/>
      <c r="C101" s="252">
        <v>0</v>
      </c>
      <c r="D101" s="252">
        <v>0</v>
      </c>
      <c r="E101" s="252">
        <v>6420</v>
      </c>
    </row>
    <row r="102" spans="1:5" ht="13.5">
      <c r="A102" s="351" t="s">
        <v>197</v>
      </c>
      <c r="B102" s="270"/>
      <c r="C102" s="252">
        <v>0</v>
      </c>
      <c r="D102" s="252">
        <v>0</v>
      </c>
      <c r="E102" s="318">
        <v>13429</v>
      </c>
    </row>
    <row r="103" spans="1:5" ht="15">
      <c r="A103" s="351" t="s">
        <v>206</v>
      </c>
      <c r="B103" s="270"/>
      <c r="C103" s="252">
        <v>0</v>
      </c>
      <c r="D103" s="252">
        <v>0</v>
      </c>
      <c r="E103" s="253">
        <v>57313.229999999996</v>
      </c>
    </row>
    <row r="104" spans="1:5" ht="13.5">
      <c r="A104" s="351" t="s">
        <v>495</v>
      </c>
      <c r="B104" s="270"/>
      <c r="C104" s="252">
        <v>76836</v>
      </c>
      <c r="D104" s="252">
        <v>0</v>
      </c>
      <c r="E104" s="87"/>
    </row>
    <row r="105" spans="1:5" ht="13.5">
      <c r="A105" s="351" t="s">
        <v>198</v>
      </c>
      <c r="B105" s="270"/>
      <c r="C105" s="252">
        <v>0</v>
      </c>
      <c r="D105" s="252">
        <v>0</v>
      </c>
      <c r="E105" s="288"/>
    </row>
    <row r="106" spans="1:5" ht="13.5">
      <c r="A106" s="351" t="s">
        <v>433</v>
      </c>
      <c r="B106" s="270"/>
      <c r="C106" s="252">
        <v>0</v>
      </c>
      <c r="D106" s="252">
        <v>1725</v>
      </c>
      <c r="E106" s="288"/>
    </row>
    <row r="107" spans="1:5" ht="15">
      <c r="A107" s="259" t="s">
        <v>57</v>
      </c>
      <c r="B107" s="270"/>
      <c r="C107" s="253">
        <f>SUM(C96:C106)</f>
        <v>81806</v>
      </c>
      <c r="D107" s="253">
        <f>SUM(D96:D106)</f>
        <v>4495</v>
      </c>
      <c r="E107" s="288"/>
    </row>
    <row r="108" spans="1:5" ht="15">
      <c r="A108" s="99"/>
      <c r="B108" s="99"/>
      <c r="C108" s="99"/>
      <c r="D108" s="99"/>
      <c r="E108" s="288"/>
    </row>
    <row r="109" spans="1:5">
      <c r="E109" s="288"/>
    </row>
    <row r="110" spans="1:5">
      <c r="C110" s="77"/>
      <c r="D110" s="77"/>
      <c r="E110" s="288"/>
    </row>
    <row r="111" spans="1:5">
      <c r="E111" s="288"/>
    </row>
    <row r="112" spans="1:5">
      <c r="C112" s="77"/>
      <c r="D112" s="77"/>
      <c r="E112" s="288"/>
    </row>
    <row r="113" spans="5:5">
      <c r="E113" s="288"/>
    </row>
    <row r="114" spans="5:5">
      <c r="E114" s="288"/>
    </row>
    <row r="115" spans="5:5">
      <c r="E115" s="288"/>
    </row>
    <row r="116" spans="5:5">
      <c r="E116" s="288"/>
    </row>
    <row r="117" spans="5:5">
      <c r="E117" s="288"/>
    </row>
    <row r="118" spans="5:5">
      <c r="E118" s="288"/>
    </row>
    <row r="119" spans="5:5">
      <c r="E119" s="288"/>
    </row>
    <row r="120" spans="5:5">
      <c r="E120" s="288"/>
    </row>
    <row r="121" spans="5:5">
      <c r="E121" s="288"/>
    </row>
    <row r="122" spans="5:5">
      <c r="E122" s="288"/>
    </row>
    <row r="123" spans="5:5">
      <c r="E123" s="288"/>
    </row>
    <row r="124" spans="5:5">
      <c r="E124" s="288"/>
    </row>
    <row r="125" spans="5:5">
      <c r="E125" s="288"/>
    </row>
    <row r="126" spans="5:5">
      <c r="E126" s="288"/>
    </row>
    <row r="127" spans="5:5">
      <c r="E127" s="288"/>
    </row>
    <row r="128" spans="5:5">
      <c r="E128" s="288"/>
    </row>
    <row r="129" spans="5:5">
      <c r="E129" s="288"/>
    </row>
    <row r="130" spans="5:5">
      <c r="E130" s="288"/>
    </row>
    <row r="131" spans="5:5">
      <c r="E131" s="288"/>
    </row>
    <row r="132" spans="5:5">
      <c r="E132" s="288"/>
    </row>
    <row r="133" spans="5:5">
      <c r="E133" s="288"/>
    </row>
    <row r="134" spans="5:5">
      <c r="E134" s="288"/>
    </row>
    <row r="135" spans="5:5">
      <c r="E135" s="288"/>
    </row>
    <row r="136" spans="5:5">
      <c r="E136" s="288"/>
    </row>
    <row r="137" spans="5:5">
      <c r="E137" s="288"/>
    </row>
    <row r="138" spans="5:5">
      <c r="E138" s="288"/>
    </row>
    <row r="139" spans="5:5">
      <c r="E139" s="288"/>
    </row>
    <row r="140" spans="5:5">
      <c r="E140" s="288"/>
    </row>
    <row r="141" spans="5:5">
      <c r="E141" s="288"/>
    </row>
    <row r="142" spans="5:5">
      <c r="E142" s="288"/>
    </row>
    <row r="143" spans="5:5">
      <c r="E143" s="288"/>
    </row>
    <row r="144" spans="5:5">
      <c r="E144" s="288"/>
    </row>
    <row r="145" spans="5:5">
      <c r="E145" s="288"/>
    </row>
    <row r="146" spans="5:5">
      <c r="E146" s="288"/>
    </row>
    <row r="147" spans="5:5">
      <c r="E147" s="288"/>
    </row>
    <row r="148" spans="5:5">
      <c r="E148" s="288"/>
    </row>
    <row r="149" spans="5:5">
      <c r="E149" s="288"/>
    </row>
    <row r="150" spans="5:5">
      <c r="E150" s="288"/>
    </row>
    <row r="151" spans="5:5">
      <c r="E151" s="288"/>
    </row>
    <row r="152" spans="5:5">
      <c r="E152" s="288"/>
    </row>
    <row r="153" spans="5:5">
      <c r="E153" s="288"/>
    </row>
    <row r="154" spans="5:5">
      <c r="E154" s="288"/>
    </row>
    <row r="155" spans="5:5">
      <c r="E155" s="288"/>
    </row>
    <row r="156" spans="5:5">
      <c r="E156" s="288"/>
    </row>
    <row r="157" spans="5:5">
      <c r="E157" s="288"/>
    </row>
    <row r="158" spans="5:5">
      <c r="E158" s="288"/>
    </row>
    <row r="159" spans="5:5">
      <c r="E159" s="288"/>
    </row>
    <row r="160" spans="5:5">
      <c r="E160" s="288"/>
    </row>
    <row r="161" spans="5:5">
      <c r="E161" s="288"/>
    </row>
    <row r="162" spans="5:5">
      <c r="E162" s="288"/>
    </row>
    <row r="163" spans="5:5">
      <c r="E163" s="288"/>
    </row>
    <row r="164" spans="5:5">
      <c r="E164" s="288"/>
    </row>
    <row r="165" spans="5:5">
      <c r="E165" s="288"/>
    </row>
    <row r="166" spans="5:5">
      <c r="E166" s="288"/>
    </row>
    <row r="167" spans="5:5">
      <c r="E167" s="288"/>
    </row>
    <row r="168" spans="5:5">
      <c r="E168" s="288"/>
    </row>
    <row r="169" spans="5:5">
      <c r="E169" s="288"/>
    </row>
    <row r="170" spans="5:5">
      <c r="E170" s="288"/>
    </row>
    <row r="171" spans="5:5">
      <c r="E171" s="288"/>
    </row>
    <row r="172" spans="5:5">
      <c r="E172" s="288"/>
    </row>
    <row r="173" spans="5:5">
      <c r="E173" s="288"/>
    </row>
    <row r="174" spans="5:5">
      <c r="E174" s="288"/>
    </row>
    <row r="175" spans="5:5">
      <c r="E175" s="288"/>
    </row>
    <row r="176" spans="5:5">
      <c r="E176" s="288"/>
    </row>
    <row r="177" spans="5:5">
      <c r="E177" s="288"/>
    </row>
    <row r="178" spans="5:5">
      <c r="E178" s="288"/>
    </row>
    <row r="179" spans="5:5">
      <c r="E179" s="288"/>
    </row>
    <row r="180" spans="5:5">
      <c r="E180" s="288"/>
    </row>
    <row r="181" spans="5:5">
      <c r="E181" s="288"/>
    </row>
    <row r="182" spans="5:5">
      <c r="E182" s="288"/>
    </row>
    <row r="183" spans="5:5">
      <c r="E183" s="288"/>
    </row>
    <row r="184" spans="5:5">
      <c r="E184" s="288"/>
    </row>
    <row r="185" spans="5:5">
      <c r="E185" s="288"/>
    </row>
    <row r="186" spans="5:5">
      <c r="E186" s="288"/>
    </row>
    <row r="187" spans="5:5">
      <c r="E187" s="288"/>
    </row>
    <row r="188" spans="5:5">
      <c r="E188" s="288"/>
    </row>
    <row r="189" spans="5:5">
      <c r="E189" s="288"/>
    </row>
    <row r="190" spans="5:5">
      <c r="E190" s="288"/>
    </row>
    <row r="191" spans="5:5">
      <c r="E191" s="288"/>
    </row>
    <row r="192" spans="5:5">
      <c r="E192" s="288"/>
    </row>
    <row r="193" spans="5:5">
      <c r="E193" s="288"/>
    </row>
    <row r="194" spans="5:5">
      <c r="E194" s="288"/>
    </row>
    <row r="195" spans="5:5">
      <c r="E195" s="288"/>
    </row>
    <row r="196" spans="5:5">
      <c r="E196" s="288"/>
    </row>
    <row r="197" spans="5:5">
      <c r="E197" s="288"/>
    </row>
    <row r="198" spans="5:5">
      <c r="E198" s="288"/>
    </row>
    <row r="199" spans="5:5">
      <c r="E199" s="288"/>
    </row>
    <row r="200" spans="5:5">
      <c r="E200" s="288"/>
    </row>
    <row r="201" spans="5:5">
      <c r="E201" s="288"/>
    </row>
    <row r="202" spans="5:5">
      <c r="E202" s="288"/>
    </row>
    <row r="203" spans="5:5">
      <c r="E203" s="288"/>
    </row>
    <row r="204" spans="5:5">
      <c r="E204" s="288"/>
    </row>
    <row r="205" spans="5:5">
      <c r="E205" s="288"/>
    </row>
    <row r="206" spans="5:5">
      <c r="E206" s="288"/>
    </row>
    <row r="207" spans="5:5">
      <c r="E207" s="288"/>
    </row>
    <row r="208" spans="5:5">
      <c r="E208" s="288"/>
    </row>
    <row r="209" spans="5:5">
      <c r="E209" s="288"/>
    </row>
    <row r="210" spans="5:5">
      <c r="E210" s="288"/>
    </row>
    <row r="211" spans="5:5">
      <c r="E211" s="288"/>
    </row>
    <row r="212" spans="5:5">
      <c r="E212" s="288"/>
    </row>
    <row r="213" spans="5:5">
      <c r="E213" s="288"/>
    </row>
    <row r="214" spans="5:5">
      <c r="E214" s="288"/>
    </row>
    <row r="215" spans="5:5">
      <c r="E215" s="288"/>
    </row>
    <row r="216" spans="5:5">
      <c r="E216" s="288"/>
    </row>
    <row r="217" spans="5:5">
      <c r="E217" s="288"/>
    </row>
    <row r="218" spans="5:5">
      <c r="E218" s="288"/>
    </row>
    <row r="219" spans="5:5">
      <c r="E219" s="288"/>
    </row>
    <row r="220" spans="5:5">
      <c r="E220" s="288"/>
    </row>
    <row r="221" spans="5:5">
      <c r="E221" s="288"/>
    </row>
    <row r="222" spans="5:5">
      <c r="E222" s="288"/>
    </row>
    <row r="223" spans="5:5">
      <c r="E223" s="288"/>
    </row>
    <row r="224" spans="5:5">
      <c r="E224" s="288"/>
    </row>
    <row r="225" spans="5:5">
      <c r="E225" s="288"/>
    </row>
    <row r="226" spans="5:5">
      <c r="E226" s="288"/>
    </row>
    <row r="227" spans="5:5">
      <c r="E227" s="288"/>
    </row>
    <row r="228" spans="5:5">
      <c r="E228" s="288"/>
    </row>
    <row r="229" spans="5:5">
      <c r="E229" s="288"/>
    </row>
    <row r="230" spans="5:5">
      <c r="E230" s="288"/>
    </row>
    <row r="231" spans="5:5">
      <c r="E231" s="288"/>
    </row>
    <row r="232" spans="5:5">
      <c r="E232" s="288"/>
    </row>
    <row r="233" spans="5:5">
      <c r="E233" s="288"/>
    </row>
    <row r="234" spans="5:5">
      <c r="E234" s="288"/>
    </row>
    <row r="235" spans="5:5">
      <c r="E235" s="288"/>
    </row>
    <row r="236" spans="5:5">
      <c r="E236" s="288"/>
    </row>
    <row r="237" spans="5:5">
      <c r="E237" s="288"/>
    </row>
    <row r="238" spans="5:5">
      <c r="E238" s="288"/>
    </row>
    <row r="239" spans="5:5">
      <c r="E239" s="288"/>
    </row>
    <row r="240" spans="5:5">
      <c r="E240" s="288"/>
    </row>
    <row r="241" spans="5:5">
      <c r="E241" s="288"/>
    </row>
    <row r="242" spans="5:5">
      <c r="E242" s="288"/>
    </row>
    <row r="243" spans="5:5">
      <c r="E243" s="288"/>
    </row>
    <row r="244" spans="5:5">
      <c r="E244" s="288"/>
    </row>
    <row r="245" spans="5:5">
      <c r="E245" s="288"/>
    </row>
    <row r="246" spans="5:5">
      <c r="E246" s="288"/>
    </row>
    <row r="247" spans="5:5">
      <c r="E247" s="288"/>
    </row>
    <row r="248" spans="5:5">
      <c r="E248" s="288"/>
    </row>
    <row r="249" spans="5:5">
      <c r="E249" s="288"/>
    </row>
    <row r="250" spans="5:5">
      <c r="E250" s="288"/>
    </row>
    <row r="251" spans="5:5">
      <c r="E251" s="288"/>
    </row>
    <row r="252" spans="5:5">
      <c r="E252" s="288"/>
    </row>
    <row r="253" spans="5:5">
      <c r="E253" s="288"/>
    </row>
    <row r="254" spans="5:5">
      <c r="E254" s="288"/>
    </row>
    <row r="255" spans="5:5">
      <c r="E255" s="288"/>
    </row>
    <row r="256" spans="5:5">
      <c r="E256" s="288"/>
    </row>
    <row r="257" spans="5:5">
      <c r="E257" s="288"/>
    </row>
    <row r="258" spans="5:5">
      <c r="E258" s="288"/>
    </row>
    <row r="259" spans="5:5">
      <c r="E259" s="288"/>
    </row>
    <row r="260" spans="5:5">
      <c r="E260" s="288"/>
    </row>
    <row r="261" spans="5:5">
      <c r="E261" s="288"/>
    </row>
    <row r="262" spans="5:5">
      <c r="E262" s="288"/>
    </row>
    <row r="263" spans="5:5">
      <c r="E263" s="288"/>
    </row>
    <row r="264" spans="5:5">
      <c r="E264" s="288"/>
    </row>
    <row r="265" spans="5:5">
      <c r="E265" s="288"/>
    </row>
    <row r="266" spans="5:5">
      <c r="E266" s="288"/>
    </row>
    <row r="267" spans="5:5">
      <c r="E267" s="288"/>
    </row>
    <row r="268" spans="5:5">
      <c r="E268" s="288"/>
    </row>
    <row r="269" spans="5:5">
      <c r="E269" s="288"/>
    </row>
    <row r="270" spans="5:5">
      <c r="E270" s="288"/>
    </row>
    <row r="271" spans="5:5">
      <c r="E271" s="288"/>
    </row>
    <row r="272" spans="5:5">
      <c r="E272" s="288"/>
    </row>
    <row r="273" spans="5:5">
      <c r="E273" s="288"/>
    </row>
    <row r="274" spans="5:5">
      <c r="E274" s="288"/>
    </row>
    <row r="275" spans="5:5">
      <c r="E275" s="288"/>
    </row>
    <row r="276" spans="5:5">
      <c r="E276" s="288"/>
    </row>
    <row r="277" spans="5:5">
      <c r="E277" s="288"/>
    </row>
    <row r="278" spans="5:5">
      <c r="E278" s="288"/>
    </row>
    <row r="279" spans="5:5">
      <c r="E279" s="288"/>
    </row>
    <row r="280" spans="5:5">
      <c r="E280" s="288"/>
    </row>
    <row r="281" spans="5:5">
      <c r="E281" s="288"/>
    </row>
    <row r="282" spans="5:5">
      <c r="E282" s="288"/>
    </row>
    <row r="283" spans="5:5">
      <c r="E283" s="288"/>
    </row>
    <row r="284" spans="5:5">
      <c r="E284" s="288"/>
    </row>
    <row r="285" spans="5:5">
      <c r="E285" s="288"/>
    </row>
    <row r="286" spans="5:5">
      <c r="E286" s="288"/>
    </row>
    <row r="287" spans="5:5">
      <c r="E287" s="288"/>
    </row>
    <row r="288" spans="5:5">
      <c r="E288" s="288"/>
    </row>
    <row r="289" spans="5:5">
      <c r="E289" s="288"/>
    </row>
    <row r="290" spans="5:5">
      <c r="E290" s="288"/>
    </row>
    <row r="291" spans="5:5">
      <c r="E291" s="288"/>
    </row>
    <row r="292" spans="5:5">
      <c r="E292" s="288"/>
    </row>
    <row r="293" spans="5:5">
      <c r="E293" s="288"/>
    </row>
    <row r="294" spans="5:5">
      <c r="E294" s="288"/>
    </row>
    <row r="295" spans="5:5">
      <c r="E295" s="288"/>
    </row>
    <row r="296" spans="5:5">
      <c r="E296" s="288"/>
    </row>
    <row r="297" spans="5:5">
      <c r="E297" s="288"/>
    </row>
    <row r="298" spans="5:5">
      <c r="E298" s="288"/>
    </row>
    <row r="299" spans="5:5">
      <c r="E299" s="288"/>
    </row>
    <row r="300" spans="5:5">
      <c r="E300" s="288"/>
    </row>
    <row r="301" spans="5:5">
      <c r="E301" s="288"/>
    </row>
    <row r="302" spans="5:5">
      <c r="E302" s="288"/>
    </row>
    <row r="303" spans="5:5">
      <c r="E303" s="288"/>
    </row>
    <row r="304" spans="5:5">
      <c r="E304" s="288"/>
    </row>
    <row r="305" spans="5:5">
      <c r="E305" s="288"/>
    </row>
    <row r="306" spans="5:5">
      <c r="E306" s="288"/>
    </row>
    <row r="307" spans="5:5">
      <c r="E307" s="288"/>
    </row>
    <row r="308" spans="5:5">
      <c r="E308" s="288"/>
    </row>
  </sheetData>
  <mergeCells count="2">
    <mergeCell ref="A14:B14"/>
    <mergeCell ref="A13:B13"/>
  </mergeCells>
  <pageMargins left="0.7" right="0.7" top="0.75" bottom="0.75" header="0.3" footer="0.3"/>
  <pageSetup paperSize="9" scale="72" fitToHeight="3" orientation="portrait" r:id="rId1"/>
  <rowBreaks count="2" manualBreakCount="2">
    <brk id="25" max="16383" man="1"/>
    <brk id="47" max="16383" man="1"/>
  </rowBreaks>
</worksheet>
</file>

<file path=xl/worksheets/sheet6.xml><?xml version="1.0" encoding="utf-8"?>
<worksheet xmlns="http://schemas.openxmlformats.org/spreadsheetml/2006/main" xmlns:r="http://schemas.openxmlformats.org/officeDocument/2006/relationships">
  <dimension ref="A1:L29"/>
  <sheetViews>
    <sheetView topLeftCell="A8" workbookViewId="0">
      <selection activeCell="J27" sqref="J27"/>
    </sheetView>
  </sheetViews>
  <sheetFormatPr defaultRowHeight="12.75"/>
  <cols>
    <col min="1" max="1" width="23.28515625" style="24" customWidth="1"/>
    <col min="2" max="2" width="14.7109375" style="24" customWidth="1"/>
    <col min="3" max="3" width="15.5703125" style="24" customWidth="1"/>
    <col min="4" max="4" width="14.42578125" style="24" customWidth="1"/>
    <col min="5" max="5" width="14" style="24" customWidth="1"/>
    <col min="6" max="6" width="15.140625" style="24" customWidth="1"/>
    <col min="7" max="7" width="14.7109375" style="24" customWidth="1"/>
    <col min="8" max="8" width="14.85546875" style="24" customWidth="1"/>
    <col min="9" max="9" width="15.42578125" style="24" customWidth="1"/>
    <col min="10" max="10" width="16" style="24" customWidth="1"/>
    <col min="11" max="11" width="15.5703125" style="24" customWidth="1"/>
    <col min="12" max="16384" width="9.140625" style="24"/>
  </cols>
  <sheetData>
    <row r="1" spans="1:12" ht="15">
      <c r="A1" s="87" t="str">
        <f>'NOTES ALL'!A1</f>
        <v>GEO THERMAL WATER LIMITED</v>
      </c>
      <c r="B1" s="98"/>
      <c r="C1" s="98"/>
      <c r="D1" s="98"/>
      <c r="E1" s="98"/>
      <c r="F1" s="109"/>
      <c r="G1" s="98"/>
      <c r="H1" s="98"/>
      <c r="I1" s="98"/>
      <c r="J1" s="98"/>
      <c r="K1" s="98"/>
      <c r="L1" s="98"/>
    </row>
    <row r="2" spans="1:12" ht="15">
      <c r="A2" s="98"/>
      <c r="B2" s="98"/>
      <c r="C2" s="98"/>
      <c r="D2" s="98"/>
      <c r="E2" s="98"/>
      <c r="F2" s="98"/>
      <c r="G2" s="98"/>
      <c r="H2" s="98"/>
      <c r="I2" s="98"/>
      <c r="J2" s="98"/>
      <c r="K2" s="98"/>
      <c r="L2" s="98"/>
    </row>
    <row r="3" spans="1:12" ht="15">
      <c r="A3" s="357" t="s">
        <v>422</v>
      </c>
      <c r="B3" s="358"/>
      <c r="C3" s="358"/>
      <c r="D3" s="358"/>
      <c r="E3" s="358"/>
      <c r="F3" s="358"/>
      <c r="G3" s="358"/>
      <c r="H3" s="358"/>
      <c r="I3" s="358"/>
      <c r="J3" s="358"/>
      <c r="K3" s="359"/>
      <c r="L3" s="98"/>
    </row>
    <row r="4" spans="1:12" ht="15">
      <c r="A4" s="360"/>
      <c r="B4" s="254"/>
      <c r="C4" s="254"/>
      <c r="D4" s="254"/>
      <c r="E4" s="254"/>
      <c r="F4" s="254"/>
      <c r="G4" s="254"/>
      <c r="H4" s="254"/>
      <c r="I4" s="254"/>
      <c r="J4" s="254"/>
      <c r="K4" s="361"/>
      <c r="L4" s="98"/>
    </row>
    <row r="5" spans="1:12" ht="19.5" customHeight="1">
      <c r="A5" s="505"/>
      <c r="B5" s="507" t="s">
        <v>62</v>
      </c>
      <c r="C5" s="508"/>
      <c r="D5" s="508"/>
      <c r="E5" s="509"/>
      <c r="F5" s="507" t="s">
        <v>83</v>
      </c>
      <c r="G5" s="508"/>
      <c r="H5" s="508"/>
      <c r="I5" s="509"/>
      <c r="J5" s="507" t="s">
        <v>84</v>
      </c>
      <c r="K5" s="509"/>
      <c r="L5" s="98"/>
    </row>
    <row r="6" spans="1:12" ht="60">
      <c r="A6" s="506"/>
      <c r="B6" s="484" t="s">
        <v>492</v>
      </c>
      <c r="C6" s="324" t="s">
        <v>95</v>
      </c>
      <c r="D6" s="324" t="s">
        <v>98</v>
      </c>
      <c r="E6" s="484" t="s">
        <v>489</v>
      </c>
      <c r="F6" s="484" t="s">
        <v>492</v>
      </c>
      <c r="G6" s="324" t="s">
        <v>96</v>
      </c>
      <c r="H6" s="324" t="s">
        <v>97</v>
      </c>
      <c r="I6" s="484" t="s">
        <v>489</v>
      </c>
      <c r="J6" s="484" t="s">
        <v>489</v>
      </c>
      <c r="K6" s="484" t="s">
        <v>432</v>
      </c>
      <c r="L6" s="98"/>
    </row>
    <row r="7" spans="1:12" ht="15">
      <c r="A7" s="360"/>
      <c r="B7" s="279"/>
      <c r="C7" s="254"/>
      <c r="D7" s="279"/>
      <c r="E7" s="254"/>
      <c r="F7" s="279"/>
      <c r="G7" s="254"/>
      <c r="H7" s="279"/>
      <c r="I7" s="279"/>
      <c r="J7" s="359"/>
      <c r="K7" s="361"/>
      <c r="L7" s="98"/>
    </row>
    <row r="8" spans="1:12" ht="15">
      <c r="A8" s="362" t="s">
        <v>94</v>
      </c>
      <c r="B8" s="264"/>
      <c r="C8" s="254"/>
      <c r="D8" s="264"/>
      <c r="E8" s="254"/>
      <c r="F8" s="264"/>
      <c r="G8" s="254"/>
      <c r="H8" s="264"/>
      <c r="I8" s="264"/>
      <c r="J8" s="361"/>
      <c r="K8" s="361"/>
      <c r="L8" s="98"/>
    </row>
    <row r="9" spans="1:12" ht="15">
      <c r="A9" s="362"/>
      <c r="B9" s="264"/>
      <c r="C9" s="254"/>
      <c r="D9" s="264"/>
      <c r="E9" s="254"/>
      <c r="F9" s="264"/>
      <c r="G9" s="254"/>
      <c r="H9" s="264"/>
      <c r="I9" s="264"/>
      <c r="J9" s="361"/>
      <c r="K9" s="361"/>
      <c r="L9" s="98"/>
    </row>
    <row r="10" spans="1:12" ht="15">
      <c r="A10" s="363" t="s">
        <v>81</v>
      </c>
      <c r="B10" s="264">
        <v>220881</v>
      </c>
      <c r="C10" s="254">
        <v>0</v>
      </c>
      <c r="D10" s="264">
        <v>0</v>
      </c>
      <c r="E10" s="254">
        <f>+B10+C10-D10</f>
        <v>220881</v>
      </c>
      <c r="F10" s="264">
        <v>160138</v>
      </c>
      <c r="G10" s="254">
        <v>22088</v>
      </c>
      <c r="H10" s="264">
        <v>0</v>
      </c>
      <c r="I10" s="264">
        <f>+F10+G10-H10</f>
        <v>182226</v>
      </c>
      <c r="J10" s="361">
        <f>E10-I10</f>
        <v>38655</v>
      </c>
      <c r="K10" s="361">
        <f>E10-F10</f>
        <v>60743</v>
      </c>
      <c r="L10" s="98"/>
    </row>
    <row r="11" spans="1:12" ht="15">
      <c r="A11" s="360"/>
      <c r="B11" s="264"/>
      <c r="C11" s="254"/>
      <c r="D11" s="264"/>
      <c r="E11" s="254"/>
      <c r="F11" s="264"/>
      <c r="G11" s="254"/>
      <c r="H11" s="264"/>
      <c r="I11" s="264"/>
      <c r="J11" s="361"/>
      <c r="K11" s="361"/>
      <c r="L11" s="98"/>
    </row>
    <row r="12" spans="1:12" ht="15">
      <c r="A12" s="363" t="s">
        <v>82</v>
      </c>
      <c r="B12" s="264">
        <v>1158453</v>
      </c>
      <c r="C12" s="254">
        <v>0</v>
      </c>
      <c r="D12" s="264">
        <v>0</v>
      </c>
      <c r="E12" s="254">
        <f>+B12+C12-D12</f>
        <v>1158453</v>
      </c>
      <c r="F12" s="264">
        <v>1158453</v>
      </c>
      <c r="G12" s="254"/>
      <c r="H12" s="264">
        <v>0</v>
      </c>
      <c r="I12" s="264">
        <f t="shared" ref="I12:I20" si="0">+F12+G12-H12</f>
        <v>1158453</v>
      </c>
      <c r="J12" s="361">
        <f>E12-I12</f>
        <v>0</v>
      </c>
      <c r="K12" s="361">
        <f>E12-F12</f>
        <v>0</v>
      </c>
      <c r="L12" s="98"/>
    </row>
    <row r="13" spans="1:12" ht="15">
      <c r="A13" s="360"/>
      <c r="B13" s="264"/>
      <c r="C13" s="254"/>
      <c r="D13" s="264"/>
      <c r="E13" s="254"/>
      <c r="F13" s="264"/>
      <c r="G13" s="254"/>
      <c r="H13" s="264"/>
      <c r="I13" s="264"/>
      <c r="J13" s="361"/>
      <c r="K13" s="361"/>
      <c r="L13" s="98"/>
    </row>
    <row r="14" spans="1:12" ht="15">
      <c r="A14" s="363" t="s">
        <v>200</v>
      </c>
      <c r="B14" s="264">
        <v>65343</v>
      </c>
      <c r="C14" s="254">
        <v>0</v>
      </c>
      <c r="D14" s="264">
        <v>0</v>
      </c>
      <c r="E14" s="254">
        <f>+B14+C14-D14</f>
        <v>65343</v>
      </c>
      <c r="F14" s="264">
        <v>31582</v>
      </c>
      <c r="G14" s="254">
        <v>4356</v>
      </c>
      <c r="H14" s="264">
        <v>0</v>
      </c>
      <c r="I14" s="264">
        <f t="shared" si="0"/>
        <v>35938</v>
      </c>
      <c r="J14" s="361">
        <f>E14-I14</f>
        <v>29405</v>
      </c>
      <c r="K14" s="361">
        <f>E14-F14</f>
        <v>33761</v>
      </c>
      <c r="L14" s="98"/>
    </row>
    <row r="15" spans="1:12" ht="15">
      <c r="A15" s="360"/>
      <c r="B15" s="264"/>
      <c r="C15" s="254"/>
      <c r="D15" s="264"/>
      <c r="E15" s="254"/>
      <c r="F15" s="264"/>
      <c r="G15" s="254"/>
      <c r="H15" s="264"/>
      <c r="I15" s="264"/>
      <c r="J15" s="361"/>
      <c r="K15" s="361"/>
      <c r="L15" s="98"/>
    </row>
    <row r="16" spans="1:12" ht="15">
      <c r="A16" s="363" t="s">
        <v>166</v>
      </c>
      <c r="B16" s="264">
        <v>12104324</v>
      </c>
      <c r="C16" s="254">
        <v>0</v>
      </c>
      <c r="D16" s="264">
        <v>0</v>
      </c>
      <c r="E16" s="254">
        <f>+B16+C16-D16</f>
        <v>12104324</v>
      </c>
      <c r="F16" s="264">
        <v>5850424</v>
      </c>
      <c r="G16" s="254">
        <v>806955</v>
      </c>
      <c r="H16" s="264">
        <v>0</v>
      </c>
      <c r="I16" s="264">
        <f t="shared" si="0"/>
        <v>6657379</v>
      </c>
      <c r="J16" s="361">
        <f>E16-I16</f>
        <v>5446945</v>
      </c>
      <c r="K16" s="361">
        <f>E16-F16</f>
        <v>6253900</v>
      </c>
      <c r="L16" s="98"/>
    </row>
    <row r="17" spans="1:12" ht="15">
      <c r="A17" s="360"/>
      <c r="B17" s="264"/>
      <c r="C17" s="254"/>
      <c r="D17" s="264"/>
      <c r="E17" s="254"/>
      <c r="F17" s="264"/>
      <c r="G17" s="254"/>
      <c r="H17" s="264"/>
      <c r="I17" s="264"/>
      <c r="J17" s="361"/>
      <c r="K17" s="361"/>
      <c r="L17" s="98"/>
    </row>
    <row r="18" spans="1:12" ht="15">
      <c r="A18" s="363" t="s">
        <v>201</v>
      </c>
      <c r="B18" s="264">
        <v>165935</v>
      </c>
      <c r="C18" s="254">
        <v>0</v>
      </c>
      <c r="D18" s="264">
        <v>0</v>
      </c>
      <c r="E18" s="254">
        <f>+B18+C18-D18</f>
        <v>165935</v>
      </c>
      <c r="F18" s="264">
        <v>80201</v>
      </c>
      <c r="G18" s="254">
        <v>11062</v>
      </c>
      <c r="H18" s="264">
        <v>0</v>
      </c>
      <c r="I18" s="264">
        <f t="shared" si="0"/>
        <v>91263</v>
      </c>
      <c r="J18" s="361">
        <f>E18-I18</f>
        <v>74672</v>
      </c>
      <c r="K18" s="361">
        <f>E18-F18</f>
        <v>85734</v>
      </c>
      <c r="L18" s="98"/>
    </row>
    <row r="19" spans="1:12" ht="15">
      <c r="A19" s="360"/>
      <c r="B19" s="264"/>
      <c r="C19" s="254"/>
      <c r="D19" s="264"/>
      <c r="E19" s="254"/>
      <c r="F19" s="264"/>
      <c r="G19" s="254"/>
      <c r="H19" s="264"/>
      <c r="I19" s="264"/>
      <c r="J19" s="361"/>
      <c r="K19" s="361"/>
      <c r="L19" s="98"/>
    </row>
    <row r="20" spans="1:12" ht="15">
      <c r="A20" s="363" t="s">
        <v>202</v>
      </c>
      <c r="B20" s="264">
        <v>47751</v>
      </c>
      <c r="C20" s="254">
        <v>0</v>
      </c>
      <c r="D20" s="264">
        <v>0</v>
      </c>
      <c r="E20" s="254">
        <f>+B20+C20-D20</f>
        <v>47751</v>
      </c>
      <c r="F20" s="264">
        <v>27642</v>
      </c>
      <c r="G20" s="254">
        <v>4175</v>
      </c>
      <c r="H20" s="264">
        <v>0</v>
      </c>
      <c r="I20" s="264">
        <f t="shared" si="0"/>
        <v>31817</v>
      </c>
      <c r="J20" s="361">
        <f>E20-I20</f>
        <v>15934</v>
      </c>
      <c r="K20" s="361">
        <f>E20-F20</f>
        <v>20109</v>
      </c>
      <c r="L20" s="98"/>
    </row>
    <row r="21" spans="1:12" ht="15">
      <c r="A21" s="360"/>
      <c r="B21" s="264"/>
      <c r="C21" s="254"/>
      <c r="D21" s="264"/>
      <c r="E21" s="254"/>
      <c r="F21" s="264"/>
      <c r="G21" s="254"/>
      <c r="H21" s="264"/>
      <c r="I21" s="264"/>
      <c r="J21" s="361"/>
      <c r="K21" s="361"/>
      <c r="L21" s="98"/>
    </row>
    <row r="22" spans="1:12" ht="15">
      <c r="A22" s="360"/>
      <c r="B22" s="264"/>
      <c r="C22" s="254"/>
      <c r="D22" s="264"/>
      <c r="E22" s="254"/>
      <c r="F22" s="264"/>
      <c r="G22" s="254"/>
      <c r="H22" s="264"/>
      <c r="I22" s="264"/>
      <c r="J22" s="361">
        <f>SUM(J10:J21)+1</f>
        <v>5605612</v>
      </c>
      <c r="K22" s="361">
        <f>SUM(K10:K21)+1</f>
        <v>6454248</v>
      </c>
      <c r="L22" s="98"/>
    </row>
    <row r="23" spans="1:12" ht="15">
      <c r="A23" s="363" t="s">
        <v>229</v>
      </c>
      <c r="B23" s="264"/>
      <c r="C23" s="254"/>
      <c r="D23" s="264"/>
      <c r="E23" s="254"/>
      <c r="F23" s="264"/>
      <c r="G23" s="254"/>
      <c r="H23" s="264"/>
      <c r="I23" s="264"/>
      <c r="J23" s="361"/>
      <c r="K23" s="361"/>
      <c r="L23" s="98"/>
    </row>
    <row r="24" spans="1:12" ht="15">
      <c r="A24" s="360"/>
      <c r="B24" s="264"/>
      <c r="C24" s="254"/>
      <c r="D24" s="264"/>
      <c r="E24" s="254"/>
      <c r="F24" s="264"/>
      <c r="G24" s="254"/>
      <c r="H24" s="264"/>
      <c r="I24" s="264"/>
      <c r="J24" s="361"/>
      <c r="K24" s="361"/>
      <c r="L24" s="98"/>
    </row>
    <row r="25" spans="1:12" ht="15">
      <c r="A25" s="360" t="s">
        <v>199</v>
      </c>
      <c r="B25" s="264">
        <v>1312066</v>
      </c>
      <c r="C25" s="254">
        <v>0</v>
      </c>
      <c r="D25" s="264">
        <v>0</v>
      </c>
      <c r="E25" s="254">
        <f>+B25+C25-D25</f>
        <v>1312066</v>
      </c>
      <c r="F25" s="264">
        <v>1148056</v>
      </c>
      <c r="G25" s="254">
        <v>164008</v>
      </c>
      <c r="H25" s="264">
        <v>2</v>
      </c>
      <c r="I25" s="264">
        <f>+F25+G25+H25</f>
        <v>1312066</v>
      </c>
      <c r="J25" s="361">
        <v>0</v>
      </c>
      <c r="K25" s="361">
        <f>+E25-F25</f>
        <v>164010</v>
      </c>
      <c r="L25" s="98"/>
    </row>
    <row r="26" spans="1:12" ht="15">
      <c r="A26" s="360"/>
      <c r="B26" s="264"/>
      <c r="C26" s="254"/>
      <c r="D26" s="264"/>
      <c r="E26" s="254"/>
      <c r="F26" s="264"/>
      <c r="G26" s="254"/>
      <c r="H26" s="264"/>
      <c r="I26" s="423"/>
      <c r="J26" s="361"/>
      <c r="K26" s="361"/>
      <c r="L26" s="98"/>
    </row>
    <row r="27" spans="1:12" ht="15">
      <c r="A27" s="364" t="s">
        <v>57</v>
      </c>
      <c r="B27" s="253">
        <f>SUM(B10:B25)</f>
        <v>15074753</v>
      </c>
      <c r="C27" s="268">
        <f t="shared" ref="C27:D27" si="1">SUM(C10:C20)</f>
        <v>0</v>
      </c>
      <c r="D27" s="253">
        <f t="shared" si="1"/>
        <v>0</v>
      </c>
      <c r="E27" s="268">
        <f>SUM(E10:E25)</f>
        <v>15074753</v>
      </c>
      <c r="F27" s="253">
        <f>SUM(F10:F25)</f>
        <v>8456496</v>
      </c>
      <c r="G27" s="268">
        <f>SUM(G10:G25)</f>
        <v>1012644</v>
      </c>
      <c r="H27" s="253">
        <v>2</v>
      </c>
      <c r="I27" s="268">
        <f>F27+G27-H27</f>
        <v>9469138</v>
      </c>
      <c r="J27" s="253">
        <f>J22+J25</f>
        <v>5605612</v>
      </c>
      <c r="K27" s="253">
        <f>K22+K25</f>
        <v>6618258</v>
      </c>
      <c r="L27" s="98"/>
    </row>
    <row r="28" spans="1:12" ht="15">
      <c r="A28" s="325" t="s">
        <v>99</v>
      </c>
      <c r="B28" s="253">
        <v>15074753</v>
      </c>
      <c r="C28" s="318">
        <v>0</v>
      </c>
      <c r="D28" s="365">
        <v>0</v>
      </c>
      <c r="E28" s="356">
        <v>15074753</v>
      </c>
      <c r="F28" s="365">
        <v>6431207</v>
      </c>
      <c r="G28" s="356">
        <v>1012644</v>
      </c>
      <c r="H28" s="365"/>
      <c r="I28" s="268">
        <f>F28+G28</f>
        <v>7443851</v>
      </c>
      <c r="J28" s="365">
        <f>E28-I28</f>
        <v>7630902</v>
      </c>
      <c r="K28" s="366">
        <v>8643456</v>
      </c>
      <c r="L28" s="98"/>
    </row>
    <row r="29" spans="1:12" ht="15">
      <c r="L29" s="98"/>
    </row>
  </sheetData>
  <mergeCells count="4">
    <mergeCell ref="A5:A6"/>
    <mergeCell ref="B5:E5"/>
    <mergeCell ref="F5:I5"/>
    <mergeCell ref="J5:K5"/>
  </mergeCells>
  <pageMargins left="0.7" right="0.7"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dimension ref="A1:N265"/>
  <sheetViews>
    <sheetView topLeftCell="A232" zoomScaleSheetLayoutView="120" workbookViewId="0">
      <selection activeCell="H5" sqref="H5"/>
    </sheetView>
  </sheetViews>
  <sheetFormatPr defaultRowHeight="12.75"/>
  <cols>
    <col min="1" max="1" width="9.140625" style="36"/>
    <col min="2" max="2" width="8.28515625" style="36" customWidth="1"/>
    <col min="3" max="4" width="9.140625" style="26"/>
    <col min="5" max="5" width="10.5703125" style="32" customWidth="1"/>
    <col min="6" max="6" width="15.42578125" style="32" customWidth="1"/>
    <col min="7" max="7" width="18.7109375" style="32" customWidth="1"/>
    <col min="8" max="8" width="20.28515625" style="32" customWidth="1"/>
    <col min="9" max="12" width="9.140625" style="30"/>
    <col min="13" max="13" width="9.140625" style="26"/>
    <col min="14" max="14" width="9.140625" style="31"/>
    <col min="15" max="16384" width="9.140625" style="26"/>
  </cols>
  <sheetData>
    <row r="1" spans="1:11" ht="15">
      <c r="A1" s="110"/>
      <c r="B1" s="110"/>
      <c r="C1" s="110"/>
      <c r="D1" s="110"/>
      <c r="E1" s="110"/>
      <c r="F1" s="110"/>
      <c r="G1" s="110"/>
      <c r="H1" s="110"/>
      <c r="I1" s="27"/>
      <c r="J1" s="28"/>
      <c r="K1" s="29"/>
    </row>
    <row r="2" spans="1:11" ht="15">
      <c r="A2" s="110"/>
      <c r="B2" s="110"/>
      <c r="C2" s="110"/>
      <c r="D2" s="110"/>
      <c r="E2" s="110"/>
      <c r="F2" s="110"/>
      <c r="G2" s="110"/>
      <c r="H2" s="110"/>
      <c r="I2" s="27"/>
    </row>
    <row r="3" spans="1:11" ht="15">
      <c r="A3" s="111"/>
      <c r="B3" s="112"/>
      <c r="C3" s="113"/>
      <c r="D3" s="113"/>
      <c r="E3" s="114"/>
      <c r="F3" s="114"/>
      <c r="G3" s="114"/>
      <c r="H3" s="114"/>
      <c r="I3" s="27"/>
    </row>
    <row r="4" spans="1:11" ht="15">
      <c r="A4" s="115" t="s">
        <v>407</v>
      </c>
      <c r="B4" s="115"/>
      <c r="C4" s="116"/>
      <c r="D4" s="116"/>
      <c r="E4" s="117"/>
      <c r="F4" s="117"/>
      <c r="G4" s="117"/>
      <c r="H4" s="117"/>
    </row>
    <row r="5" spans="1:11" ht="15">
      <c r="A5" s="118"/>
      <c r="B5" s="118"/>
      <c r="C5" s="116"/>
      <c r="D5" s="116"/>
      <c r="E5" s="117"/>
      <c r="F5" s="117"/>
      <c r="G5" s="117"/>
      <c r="H5" s="117"/>
    </row>
    <row r="6" spans="1:11" ht="15">
      <c r="A6" s="115" t="s">
        <v>103</v>
      </c>
      <c r="B6" s="115"/>
      <c r="C6" s="116"/>
      <c r="D6" s="116"/>
      <c r="E6" s="117"/>
      <c r="F6" s="117"/>
      <c r="G6" s="117"/>
      <c r="H6" s="117"/>
    </row>
    <row r="7" spans="1:11" ht="15">
      <c r="A7" s="118"/>
      <c r="B7" s="118"/>
      <c r="C7" s="116"/>
      <c r="D7" s="116"/>
      <c r="E7" s="117"/>
      <c r="F7" s="117"/>
      <c r="G7" s="117"/>
      <c r="H7" s="117"/>
    </row>
    <row r="8" spans="1:11" ht="15.75" customHeight="1">
      <c r="A8" s="521" t="s">
        <v>172</v>
      </c>
      <c r="B8" s="521"/>
      <c r="C8" s="521"/>
      <c r="D8" s="521"/>
      <c r="E8" s="521"/>
      <c r="F8" s="521"/>
      <c r="G8" s="521"/>
      <c r="H8" s="521"/>
      <c r="I8" s="33"/>
      <c r="J8" s="34"/>
      <c r="K8" s="35"/>
    </row>
    <row r="9" spans="1:11">
      <c r="A9" s="521"/>
      <c r="B9" s="521"/>
      <c r="C9" s="521"/>
      <c r="D9" s="521"/>
      <c r="E9" s="521"/>
      <c r="F9" s="521"/>
      <c r="G9" s="521"/>
      <c r="H9" s="521"/>
      <c r="I9" s="35"/>
      <c r="J9" s="34"/>
      <c r="K9" s="35"/>
    </row>
    <row r="10" spans="1:11">
      <c r="A10" s="521"/>
      <c r="B10" s="521"/>
      <c r="C10" s="521"/>
      <c r="D10" s="521"/>
      <c r="E10" s="521"/>
      <c r="F10" s="521"/>
      <c r="G10" s="521"/>
      <c r="H10" s="521"/>
    </row>
    <row r="11" spans="1:11">
      <c r="A11" s="521"/>
      <c r="B11" s="521"/>
      <c r="C11" s="521"/>
      <c r="D11" s="521"/>
      <c r="E11" s="521"/>
      <c r="F11" s="521"/>
      <c r="G11" s="521"/>
      <c r="H11" s="521"/>
    </row>
    <row r="12" spans="1:11" ht="15">
      <c r="A12" s="119"/>
      <c r="B12" s="119"/>
      <c r="C12" s="119"/>
      <c r="D12" s="119"/>
      <c r="E12" s="119"/>
      <c r="F12" s="119"/>
      <c r="G12" s="119"/>
      <c r="H12" s="119"/>
    </row>
    <row r="13" spans="1:11" ht="15">
      <c r="A13" s="120"/>
      <c r="B13" s="120"/>
      <c r="C13" s="120"/>
      <c r="D13" s="120"/>
      <c r="E13" s="121"/>
      <c r="F13" s="121"/>
      <c r="G13" s="121"/>
      <c r="H13" s="121"/>
    </row>
    <row r="14" spans="1:11" ht="15">
      <c r="A14" s="115" t="s">
        <v>104</v>
      </c>
      <c r="B14" s="115"/>
      <c r="C14" s="116"/>
      <c r="D14" s="116"/>
      <c r="E14" s="117"/>
      <c r="F14" s="117"/>
      <c r="G14" s="117"/>
      <c r="H14" s="117"/>
    </row>
    <row r="15" spans="1:11" ht="15">
      <c r="A15" s="118"/>
      <c r="B15" s="118"/>
      <c r="C15" s="116"/>
      <c r="D15" s="116"/>
      <c r="E15" s="117"/>
      <c r="F15" s="117"/>
      <c r="G15" s="117"/>
      <c r="H15" s="117"/>
    </row>
    <row r="16" spans="1:11">
      <c r="A16" s="521" t="s">
        <v>105</v>
      </c>
      <c r="B16" s="521"/>
      <c r="C16" s="521"/>
      <c r="D16" s="521"/>
      <c r="E16" s="521"/>
      <c r="F16" s="521"/>
      <c r="G16" s="521"/>
      <c r="H16" s="521"/>
      <c r="I16" s="33"/>
      <c r="J16" s="34"/>
      <c r="K16" s="35"/>
    </row>
    <row r="17" spans="1:11">
      <c r="A17" s="521"/>
      <c r="B17" s="521"/>
      <c r="C17" s="521"/>
      <c r="D17" s="521"/>
      <c r="E17" s="521"/>
      <c r="F17" s="521"/>
      <c r="G17" s="521"/>
      <c r="H17" s="521"/>
      <c r="I17" s="33"/>
      <c r="J17" s="34"/>
      <c r="K17" s="35"/>
    </row>
    <row r="18" spans="1:11">
      <c r="A18" s="521"/>
      <c r="B18" s="521"/>
      <c r="C18" s="521"/>
      <c r="D18" s="521"/>
      <c r="E18" s="521"/>
      <c r="F18" s="521"/>
      <c r="G18" s="521"/>
      <c r="H18" s="521"/>
      <c r="I18" s="33"/>
      <c r="J18" s="34"/>
      <c r="K18" s="35"/>
    </row>
    <row r="19" spans="1:11">
      <c r="A19" s="521"/>
      <c r="B19" s="521"/>
      <c r="C19" s="521"/>
      <c r="D19" s="521"/>
      <c r="E19" s="521"/>
      <c r="F19" s="521"/>
      <c r="G19" s="521"/>
      <c r="H19" s="521"/>
      <c r="I19" s="33"/>
      <c r="J19" s="34"/>
      <c r="K19" s="35"/>
    </row>
    <row r="20" spans="1:11">
      <c r="A20" s="521"/>
      <c r="B20" s="521"/>
      <c r="C20" s="521"/>
      <c r="D20" s="521"/>
      <c r="E20" s="521"/>
      <c r="F20" s="521"/>
      <c r="G20" s="521"/>
      <c r="H20" s="521"/>
      <c r="I20" s="33"/>
      <c r="J20" s="34"/>
      <c r="K20" s="35"/>
    </row>
    <row r="21" spans="1:11">
      <c r="A21" s="521"/>
      <c r="B21" s="521"/>
      <c r="C21" s="521"/>
      <c r="D21" s="521"/>
      <c r="E21" s="521"/>
      <c r="F21" s="521"/>
      <c r="G21" s="521"/>
      <c r="H21" s="521"/>
      <c r="I21" s="33"/>
      <c r="J21" s="34"/>
      <c r="K21" s="35"/>
    </row>
    <row r="22" spans="1:11">
      <c r="A22" s="521"/>
      <c r="B22" s="521"/>
      <c r="C22" s="521"/>
      <c r="D22" s="521"/>
      <c r="E22" s="521"/>
      <c r="F22" s="521"/>
      <c r="G22" s="521"/>
      <c r="H22" s="521"/>
      <c r="I22" s="33"/>
      <c r="J22" s="34"/>
      <c r="K22" s="35"/>
    </row>
    <row r="23" spans="1:11" ht="15">
      <c r="A23" s="125"/>
      <c r="B23" s="125"/>
      <c r="C23" s="125"/>
      <c r="D23" s="125"/>
      <c r="E23" s="125"/>
      <c r="F23" s="125"/>
      <c r="G23" s="125"/>
      <c r="H23" s="125"/>
      <c r="I23" s="33"/>
      <c r="J23" s="34"/>
      <c r="K23" s="35"/>
    </row>
    <row r="24" spans="1:11" ht="15">
      <c r="A24" s="115" t="s">
        <v>106</v>
      </c>
      <c r="B24" s="115"/>
      <c r="C24" s="116"/>
      <c r="D24" s="116"/>
      <c r="E24" s="117"/>
      <c r="F24" s="117"/>
      <c r="G24" s="117"/>
      <c r="H24" s="117"/>
    </row>
    <row r="25" spans="1:11" ht="15">
      <c r="A25" s="115"/>
      <c r="B25" s="115"/>
      <c r="C25" s="116"/>
      <c r="D25" s="116"/>
      <c r="E25" s="117"/>
      <c r="F25" s="117"/>
      <c r="G25" s="117"/>
      <c r="H25" s="117"/>
    </row>
    <row r="26" spans="1:11" ht="15">
      <c r="A26" s="122" t="s">
        <v>173</v>
      </c>
      <c r="B26" s="118"/>
      <c r="C26" s="116"/>
      <c r="D26" s="116"/>
      <c r="E26" s="117"/>
      <c r="F26" s="117"/>
      <c r="G26" s="117"/>
      <c r="H26" s="117"/>
    </row>
    <row r="27" spans="1:11" ht="15.75" customHeight="1">
      <c r="A27" s="521" t="s">
        <v>383</v>
      </c>
      <c r="B27" s="521"/>
      <c r="C27" s="521"/>
      <c r="D27" s="521"/>
      <c r="E27" s="521"/>
      <c r="F27" s="521"/>
      <c r="G27" s="521"/>
      <c r="H27" s="521"/>
      <c r="I27" s="33"/>
      <c r="J27" s="34"/>
      <c r="K27" s="34"/>
    </row>
    <row r="28" spans="1:11" ht="50.25" customHeight="1">
      <c r="A28" s="521"/>
      <c r="B28" s="521"/>
      <c r="C28" s="521"/>
      <c r="D28" s="521"/>
      <c r="E28" s="521"/>
      <c r="F28" s="521"/>
      <c r="G28" s="521"/>
      <c r="H28" s="521"/>
      <c r="I28" s="33"/>
      <c r="J28" s="34"/>
      <c r="K28" s="34"/>
    </row>
    <row r="29" spans="1:11" ht="15.75" customHeight="1">
      <c r="A29" s="115" t="s">
        <v>174</v>
      </c>
      <c r="B29" s="115"/>
      <c r="C29" s="115"/>
      <c r="D29" s="123"/>
      <c r="E29" s="114"/>
      <c r="F29" s="114"/>
      <c r="G29" s="114"/>
      <c r="H29" s="114"/>
      <c r="I29" s="33"/>
      <c r="J29" s="34"/>
      <c r="K29" s="34"/>
    </row>
    <row r="30" spans="1:11" ht="36" customHeight="1">
      <c r="A30" s="521" t="s">
        <v>175</v>
      </c>
      <c r="B30" s="521"/>
      <c r="C30" s="521"/>
      <c r="D30" s="521"/>
      <c r="E30" s="521"/>
      <c r="F30" s="521"/>
      <c r="G30" s="521"/>
      <c r="H30" s="521"/>
      <c r="I30" s="35"/>
    </row>
    <row r="31" spans="1:11" ht="15">
      <c r="A31" s="115" t="s">
        <v>176</v>
      </c>
      <c r="B31" s="119"/>
      <c r="C31" s="119"/>
      <c r="D31" s="119"/>
      <c r="E31" s="124"/>
      <c r="F31" s="124"/>
      <c r="G31" s="124"/>
      <c r="H31" s="124"/>
      <c r="I31" s="35"/>
    </row>
    <row r="32" spans="1:11" ht="15">
      <c r="A32" s="521" t="s">
        <v>177</v>
      </c>
      <c r="B32" s="521"/>
      <c r="C32" s="521"/>
      <c r="D32" s="521"/>
      <c r="E32" s="521"/>
      <c r="F32" s="521"/>
      <c r="G32" s="521"/>
      <c r="H32" s="521"/>
      <c r="I32" s="35"/>
    </row>
    <row r="33" spans="1:14" ht="15">
      <c r="A33" s="125"/>
      <c r="B33" s="125"/>
      <c r="C33" s="125"/>
      <c r="D33" s="125"/>
      <c r="E33" s="125"/>
      <c r="F33" s="125"/>
      <c r="G33" s="125"/>
      <c r="H33" s="125"/>
      <c r="I33" s="35"/>
    </row>
    <row r="34" spans="1:14" ht="15">
      <c r="A34" s="115" t="s">
        <v>178</v>
      </c>
      <c r="B34" s="125"/>
      <c r="C34" s="125"/>
      <c r="D34" s="125"/>
      <c r="E34" s="125"/>
      <c r="F34" s="125"/>
      <c r="G34" s="125"/>
      <c r="H34" s="125"/>
      <c r="I34" s="35"/>
    </row>
    <row r="35" spans="1:14" s="36" customFormat="1" ht="34.5" customHeight="1">
      <c r="A35" s="521" t="s">
        <v>298</v>
      </c>
      <c r="B35" s="521"/>
      <c r="C35" s="521"/>
      <c r="D35" s="521"/>
      <c r="E35" s="521"/>
      <c r="F35" s="521"/>
      <c r="G35" s="521"/>
      <c r="H35" s="521"/>
      <c r="I35" s="37"/>
      <c r="J35" s="38"/>
      <c r="K35" s="38"/>
      <c r="L35" s="38"/>
      <c r="N35" s="39"/>
    </row>
    <row r="36" spans="1:14" s="36" customFormat="1" ht="15">
      <c r="A36" s="521" t="s">
        <v>179</v>
      </c>
      <c r="B36" s="521"/>
      <c r="C36" s="521"/>
      <c r="D36" s="521"/>
      <c r="E36" s="521"/>
      <c r="F36" s="521"/>
      <c r="G36" s="521"/>
      <c r="H36" s="521"/>
      <c r="I36" s="37"/>
      <c r="J36" s="38"/>
      <c r="K36" s="38"/>
      <c r="L36" s="38"/>
      <c r="N36" s="39"/>
    </row>
    <row r="37" spans="1:14" ht="15">
      <c r="A37" s="120"/>
      <c r="B37" s="120"/>
      <c r="C37" s="126"/>
      <c r="D37" s="126"/>
      <c r="E37" s="127"/>
      <c r="F37" s="127"/>
      <c r="G37" s="127"/>
      <c r="H37" s="127"/>
      <c r="I37" s="35"/>
    </row>
    <row r="38" spans="1:14" ht="15">
      <c r="A38" s="115" t="s">
        <v>107</v>
      </c>
      <c r="B38" s="115"/>
      <c r="C38" s="128"/>
      <c r="D38" s="128"/>
      <c r="E38" s="117"/>
      <c r="F38" s="117"/>
      <c r="G38" s="117"/>
      <c r="H38" s="117"/>
    </row>
    <row r="39" spans="1:14" ht="15">
      <c r="A39" s="115"/>
      <c r="B39" s="115"/>
      <c r="C39" s="116"/>
      <c r="D39" s="116"/>
      <c r="E39" s="117"/>
      <c r="F39" s="117"/>
      <c r="G39" s="117"/>
      <c r="H39" s="117"/>
    </row>
    <row r="40" spans="1:14" ht="15.75" customHeight="1">
      <c r="A40" s="521" t="s">
        <v>180</v>
      </c>
      <c r="B40" s="521"/>
      <c r="C40" s="521"/>
      <c r="D40" s="521"/>
      <c r="E40" s="521"/>
      <c r="F40" s="521"/>
      <c r="G40" s="521"/>
      <c r="H40" s="521"/>
    </row>
    <row r="41" spans="1:14" ht="15.75" customHeight="1">
      <c r="A41" s="521"/>
      <c r="B41" s="521"/>
      <c r="C41" s="521"/>
      <c r="D41" s="521"/>
      <c r="E41" s="521"/>
      <c r="F41" s="521"/>
      <c r="G41" s="521"/>
      <c r="H41" s="521"/>
      <c r="I41" s="35"/>
      <c r="J41" s="34"/>
    </row>
    <row r="42" spans="1:14">
      <c r="A42" s="521"/>
      <c r="B42" s="521"/>
      <c r="C42" s="521"/>
      <c r="D42" s="521"/>
      <c r="E42" s="521"/>
      <c r="F42" s="521"/>
      <c r="G42" s="521"/>
      <c r="H42" s="521"/>
      <c r="I42" s="35"/>
      <c r="J42" s="34"/>
    </row>
    <row r="43" spans="1:14" ht="15">
      <c r="A43" s="119"/>
      <c r="B43" s="119"/>
      <c r="C43" s="119"/>
      <c r="D43" s="119"/>
      <c r="E43" s="119"/>
      <c r="F43" s="119"/>
      <c r="G43" s="119"/>
      <c r="H43" s="119"/>
      <c r="I43" s="40"/>
    </row>
    <row r="44" spans="1:14" ht="15">
      <c r="A44" s="115" t="s">
        <v>58</v>
      </c>
      <c r="B44" s="115"/>
      <c r="C44" s="116"/>
      <c r="D44" s="116"/>
      <c r="E44" s="117"/>
      <c r="F44" s="117"/>
      <c r="G44" s="117"/>
      <c r="H44" s="117"/>
    </row>
    <row r="45" spans="1:14" ht="15">
      <c r="A45" s="118"/>
      <c r="B45" s="118"/>
      <c r="C45" s="116"/>
      <c r="D45" s="116"/>
      <c r="E45" s="117"/>
      <c r="F45" s="117"/>
      <c r="G45" s="117"/>
      <c r="H45" s="117"/>
    </row>
    <row r="46" spans="1:14">
      <c r="A46" s="521" t="s">
        <v>384</v>
      </c>
      <c r="B46" s="521"/>
      <c r="C46" s="521"/>
      <c r="D46" s="521"/>
      <c r="E46" s="521"/>
      <c r="F46" s="521"/>
      <c r="G46" s="521"/>
      <c r="H46" s="521"/>
      <c r="I46" s="33"/>
      <c r="J46" s="34"/>
      <c r="K46" s="35"/>
    </row>
    <row r="47" spans="1:14" ht="21.75" customHeight="1">
      <c r="A47" s="521"/>
      <c r="B47" s="521"/>
      <c r="C47" s="521"/>
      <c r="D47" s="521"/>
      <c r="E47" s="521"/>
      <c r="F47" s="521"/>
      <c r="G47" s="521"/>
      <c r="H47" s="521"/>
      <c r="I47" s="33"/>
      <c r="J47" s="34"/>
      <c r="K47" s="35"/>
    </row>
    <row r="48" spans="1:14" ht="9" hidden="1" customHeight="1">
      <c r="A48" s="521"/>
      <c r="B48" s="521"/>
      <c r="C48" s="521"/>
      <c r="D48" s="521"/>
      <c r="E48" s="521"/>
      <c r="F48" s="521"/>
      <c r="G48" s="521"/>
      <c r="H48" s="521"/>
      <c r="I48" s="33"/>
      <c r="J48" s="34"/>
      <c r="K48" s="35"/>
    </row>
    <row r="49" spans="1:11" ht="7.5" customHeight="1">
      <c r="A49" s="119"/>
      <c r="B49" s="119"/>
      <c r="C49" s="119"/>
      <c r="D49" s="119"/>
      <c r="E49" s="119"/>
      <c r="F49" s="119"/>
      <c r="G49" s="119"/>
      <c r="H49" s="119"/>
      <c r="I49" s="33"/>
      <c r="J49" s="34"/>
      <c r="K49" s="35"/>
    </row>
    <row r="50" spans="1:11" ht="15">
      <c r="A50" s="115" t="s">
        <v>181</v>
      </c>
      <c r="B50" s="120"/>
      <c r="C50" s="120"/>
      <c r="D50" s="120"/>
      <c r="E50" s="121"/>
      <c r="F50" s="121"/>
      <c r="G50" s="121"/>
      <c r="H50" s="121"/>
      <c r="I50" s="33"/>
      <c r="J50" s="34"/>
      <c r="K50" s="35"/>
    </row>
    <row r="51" spans="1:11" ht="15.75" customHeight="1">
      <c r="A51" s="129" t="s">
        <v>182</v>
      </c>
      <c r="B51" s="129"/>
      <c r="C51" s="129"/>
      <c r="D51" s="129"/>
      <c r="E51" s="129"/>
      <c r="F51" s="119"/>
      <c r="G51" s="119"/>
      <c r="H51" s="119"/>
      <c r="I51" s="33"/>
      <c r="J51" s="34"/>
      <c r="K51" s="35"/>
    </row>
    <row r="52" spans="1:11" ht="15.75" customHeight="1">
      <c r="A52" s="535" t="s">
        <v>385</v>
      </c>
      <c r="B52" s="535"/>
      <c r="C52" s="535"/>
      <c r="D52" s="535"/>
      <c r="E52" s="535"/>
      <c r="F52" s="535"/>
      <c r="G52" s="119"/>
      <c r="H52" s="119"/>
      <c r="I52" s="33"/>
      <c r="J52" s="34"/>
      <c r="K52" s="35"/>
    </row>
    <row r="53" spans="1:11" ht="15.75" customHeight="1">
      <c r="A53" s="527" t="s">
        <v>183</v>
      </c>
      <c r="B53" s="527"/>
      <c r="C53" s="527"/>
      <c r="D53" s="527"/>
      <c r="E53" s="527"/>
      <c r="F53" s="527"/>
      <c r="G53" s="119"/>
      <c r="H53" s="119"/>
    </row>
    <row r="54" spans="1:11" ht="15">
      <c r="A54" s="115"/>
      <c r="B54" s="115"/>
      <c r="C54" s="116"/>
      <c r="D54" s="116"/>
      <c r="E54" s="117"/>
      <c r="F54" s="117"/>
      <c r="G54" s="117"/>
      <c r="H54" s="117"/>
    </row>
    <row r="55" spans="1:11" ht="15">
      <c r="A55" s="115" t="s">
        <v>184</v>
      </c>
      <c r="B55" s="118"/>
      <c r="C55" s="116"/>
      <c r="D55" s="116"/>
      <c r="E55" s="117"/>
      <c r="F55" s="117"/>
      <c r="G55" s="117"/>
      <c r="H55" s="117"/>
    </row>
    <row r="56" spans="1:11" ht="15.75" customHeight="1">
      <c r="A56" s="521" t="s">
        <v>386</v>
      </c>
      <c r="B56" s="521"/>
      <c r="C56" s="521"/>
      <c r="D56" s="521"/>
      <c r="E56" s="521"/>
      <c r="F56" s="521"/>
      <c r="G56" s="521"/>
      <c r="H56" s="521"/>
      <c r="I56" s="33"/>
      <c r="J56" s="42"/>
      <c r="K56" s="41"/>
    </row>
    <row r="57" spans="1:11">
      <c r="A57" s="521"/>
      <c r="B57" s="521"/>
      <c r="C57" s="521"/>
      <c r="D57" s="521"/>
      <c r="E57" s="521"/>
      <c r="F57" s="521"/>
      <c r="G57" s="521"/>
      <c r="H57" s="521"/>
      <c r="I57" s="33"/>
    </row>
    <row r="58" spans="1:11" ht="15">
      <c r="A58" s="119"/>
      <c r="B58" s="119"/>
      <c r="C58" s="119"/>
      <c r="D58" s="119"/>
      <c r="E58" s="119"/>
      <c r="F58" s="119"/>
      <c r="G58" s="119"/>
      <c r="H58" s="119"/>
      <c r="I58" s="33"/>
    </row>
    <row r="59" spans="1:11" ht="15">
      <c r="A59" s="115" t="s">
        <v>185</v>
      </c>
      <c r="B59" s="119"/>
      <c r="C59" s="119"/>
      <c r="D59" s="119"/>
      <c r="E59" s="119"/>
      <c r="F59" s="119"/>
      <c r="G59" s="119"/>
      <c r="H59" s="119"/>
      <c r="I59" s="33"/>
    </row>
    <row r="60" spans="1:11">
      <c r="A60" s="521" t="s">
        <v>387</v>
      </c>
      <c r="B60" s="521"/>
      <c r="C60" s="521"/>
      <c r="D60" s="521"/>
      <c r="E60" s="521"/>
      <c r="F60" s="521"/>
      <c r="G60" s="521"/>
      <c r="H60" s="521"/>
      <c r="I60" s="33"/>
    </row>
    <row r="61" spans="1:11" ht="20.25" customHeight="1">
      <c r="A61" s="521"/>
      <c r="B61" s="521"/>
      <c r="C61" s="521"/>
      <c r="D61" s="521"/>
      <c r="E61" s="521"/>
      <c r="F61" s="521"/>
      <c r="G61" s="521"/>
      <c r="H61" s="521"/>
      <c r="I61" s="33"/>
    </row>
    <row r="62" spans="1:11" ht="15">
      <c r="A62" s="119"/>
      <c r="B62" s="119"/>
      <c r="C62" s="119"/>
      <c r="D62" s="119"/>
      <c r="E62" s="119"/>
      <c r="F62" s="119"/>
      <c r="G62" s="119"/>
      <c r="H62" s="119"/>
      <c r="I62" s="33"/>
    </row>
    <row r="63" spans="1:11" ht="15">
      <c r="A63" s="115" t="s">
        <v>186</v>
      </c>
      <c r="B63" s="119"/>
      <c r="C63" s="119"/>
      <c r="D63" s="119"/>
      <c r="E63" s="119"/>
      <c r="F63" s="119"/>
      <c r="G63" s="119"/>
      <c r="H63" s="119"/>
      <c r="I63" s="33"/>
    </row>
    <row r="64" spans="1:11" ht="15">
      <c r="A64" s="119"/>
      <c r="B64" s="119"/>
      <c r="C64" s="119"/>
      <c r="D64" s="119"/>
      <c r="E64" s="119"/>
      <c r="F64" s="119"/>
      <c r="G64" s="119"/>
      <c r="H64" s="119"/>
      <c r="I64" s="33"/>
    </row>
    <row r="65" spans="1:11" ht="15.75" customHeight="1">
      <c r="A65" s="521" t="s">
        <v>187</v>
      </c>
      <c r="B65" s="521"/>
      <c r="C65" s="521"/>
      <c r="D65" s="521"/>
      <c r="E65" s="521"/>
      <c r="F65" s="521"/>
      <c r="G65" s="521"/>
      <c r="H65" s="521"/>
      <c r="I65" s="33"/>
    </row>
    <row r="66" spans="1:11">
      <c r="A66" s="521"/>
      <c r="B66" s="521"/>
      <c r="C66" s="521"/>
      <c r="D66" s="521"/>
      <c r="E66" s="521"/>
      <c r="F66" s="521"/>
      <c r="G66" s="521"/>
      <c r="H66" s="521"/>
      <c r="I66" s="33"/>
    </row>
    <row r="67" spans="1:11">
      <c r="A67" s="521"/>
      <c r="B67" s="521"/>
      <c r="C67" s="521"/>
      <c r="D67" s="521"/>
      <c r="E67" s="521"/>
      <c r="F67" s="521"/>
      <c r="G67" s="521"/>
      <c r="H67" s="521"/>
      <c r="I67" s="33"/>
    </row>
    <row r="68" spans="1:11">
      <c r="A68" s="521"/>
      <c r="B68" s="521"/>
      <c r="C68" s="521"/>
      <c r="D68" s="521"/>
      <c r="E68" s="521"/>
      <c r="F68" s="521"/>
      <c r="G68" s="521"/>
      <c r="H68" s="521"/>
      <c r="I68" s="33"/>
    </row>
    <row r="69" spans="1:11" ht="22.5" customHeight="1">
      <c r="A69" s="521"/>
      <c r="B69" s="521"/>
      <c r="C69" s="521"/>
      <c r="D69" s="521"/>
      <c r="E69" s="521"/>
      <c r="F69" s="521"/>
      <c r="G69" s="521"/>
      <c r="H69" s="521"/>
      <c r="I69" s="33"/>
    </row>
    <row r="70" spans="1:11" ht="15">
      <c r="A70" s="130"/>
      <c r="B70" s="130"/>
      <c r="C70" s="130"/>
      <c r="D70" s="130"/>
      <c r="E70" s="130"/>
      <c r="F70" s="130"/>
      <c r="G70" s="130"/>
      <c r="H70" s="130"/>
      <c r="I70" s="33"/>
    </row>
    <row r="71" spans="1:11" ht="15">
      <c r="A71" s="115" t="s">
        <v>188</v>
      </c>
      <c r="B71" s="120"/>
      <c r="C71" s="120"/>
      <c r="D71" s="120"/>
      <c r="E71" s="121"/>
      <c r="F71" s="121"/>
      <c r="G71" s="121"/>
      <c r="H71" s="121"/>
      <c r="I71" s="33"/>
    </row>
    <row r="72" spans="1:11" ht="15">
      <c r="A72" s="115"/>
      <c r="B72" s="118"/>
      <c r="C72" s="116"/>
      <c r="D72" s="116"/>
      <c r="E72" s="117"/>
      <c r="F72" s="117"/>
      <c r="G72" s="117"/>
      <c r="H72" s="117"/>
    </row>
    <row r="73" spans="1:11" ht="15">
      <c r="A73" s="527" t="s">
        <v>388</v>
      </c>
      <c r="B73" s="527"/>
      <c r="C73" s="527"/>
      <c r="D73" s="527"/>
      <c r="E73" s="527"/>
      <c r="F73" s="527"/>
      <c r="G73" s="527"/>
      <c r="H73" s="527"/>
    </row>
    <row r="74" spans="1:11" ht="15">
      <c r="A74" s="131"/>
      <c r="B74" s="131"/>
      <c r="C74" s="131"/>
      <c r="D74" s="131"/>
      <c r="E74" s="132"/>
      <c r="F74" s="132"/>
      <c r="G74" s="132"/>
      <c r="H74" s="132"/>
      <c r="I74" s="33"/>
      <c r="J74" s="40"/>
      <c r="K74" s="40"/>
    </row>
    <row r="75" spans="1:11" ht="15">
      <c r="A75" s="131"/>
      <c r="B75" s="131"/>
      <c r="C75" s="131"/>
      <c r="D75" s="131"/>
      <c r="E75" s="132"/>
      <c r="F75" s="132"/>
      <c r="G75" s="132"/>
      <c r="H75" s="132"/>
      <c r="I75" s="33"/>
      <c r="J75" s="40"/>
      <c r="K75" s="40"/>
    </row>
    <row r="76" spans="1:11" ht="15">
      <c r="A76" s="115" t="s">
        <v>59</v>
      </c>
      <c r="B76" s="118"/>
      <c r="C76" s="116"/>
      <c r="D76" s="116"/>
      <c r="E76" s="117"/>
      <c r="F76" s="117"/>
      <c r="G76" s="117"/>
      <c r="H76" s="117"/>
    </row>
    <row r="77" spans="1:11" ht="15">
      <c r="A77" s="118"/>
      <c r="B77" s="118"/>
      <c r="C77" s="116"/>
      <c r="D77" s="116"/>
      <c r="E77" s="117"/>
      <c r="F77" s="117"/>
      <c r="G77" s="117"/>
      <c r="H77" s="117"/>
    </row>
    <row r="78" spans="1:11">
      <c r="A78" s="521" t="s">
        <v>108</v>
      </c>
      <c r="B78" s="521"/>
      <c r="C78" s="521"/>
      <c r="D78" s="521"/>
      <c r="E78" s="521"/>
      <c r="F78" s="521"/>
      <c r="G78" s="521"/>
      <c r="H78" s="521"/>
      <c r="I78" s="40"/>
    </row>
    <row r="79" spans="1:11">
      <c r="A79" s="521"/>
      <c r="B79" s="521"/>
      <c r="C79" s="521"/>
      <c r="D79" s="521"/>
      <c r="E79" s="521"/>
      <c r="F79" s="521"/>
      <c r="G79" s="521"/>
      <c r="H79" s="521"/>
      <c r="I79" s="40"/>
    </row>
    <row r="80" spans="1:11">
      <c r="A80" s="521"/>
      <c r="B80" s="521"/>
      <c r="C80" s="521"/>
      <c r="D80" s="521"/>
      <c r="E80" s="521"/>
      <c r="F80" s="521"/>
      <c r="G80" s="521"/>
      <c r="H80" s="521"/>
      <c r="I80" s="40"/>
    </row>
    <row r="81" spans="1:9">
      <c r="A81" s="521"/>
      <c r="B81" s="521"/>
      <c r="C81" s="521"/>
      <c r="D81" s="521"/>
      <c r="E81" s="521"/>
      <c r="F81" s="521"/>
      <c r="G81" s="521"/>
      <c r="H81" s="521"/>
      <c r="I81" s="40"/>
    </row>
    <row r="82" spans="1:9">
      <c r="A82" s="521"/>
      <c r="B82" s="521"/>
      <c r="C82" s="521"/>
      <c r="D82" s="521"/>
      <c r="E82" s="521"/>
      <c r="F82" s="521"/>
      <c r="G82" s="521"/>
      <c r="H82" s="521"/>
    </row>
    <row r="83" spans="1:9" ht="15">
      <c r="A83" s="133"/>
      <c r="B83" s="133"/>
      <c r="C83" s="133"/>
      <c r="D83" s="133"/>
      <c r="E83" s="134"/>
      <c r="F83" s="134"/>
      <c r="G83" s="134"/>
      <c r="H83" s="134"/>
    </row>
    <row r="84" spans="1:9" ht="15">
      <c r="A84" s="115" t="s">
        <v>109</v>
      </c>
      <c r="B84" s="115"/>
      <c r="C84" s="116"/>
      <c r="D84" s="116"/>
      <c r="E84" s="117"/>
      <c r="F84" s="117"/>
      <c r="G84" s="117"/>
      <c r="H84" s="117"/>
    </row>
    <row r="85" spans="1:9" ht="15">
      <c r="A85" s="118"/>
      <c r="B85" s="118"/>
      <c r="C85" s="116"/>
      <c r="D85" s="116"/>
      <c r="E85" s="117"/>
      <c r="F85" s="117"/>
      <c r="G85" s="117"/>
      <c r="H85" s="117"/>
    </row>
    <row r="86" spans="1:9">
      <c r="A86" s="521" t="s">
        <v>110</v>
      </c>
      <c r="B86" s="521"/>
      <c r="C86" s="521"/>
      <c r="D86" s="521"/>
      <c r="E86" s="521"/>
      <c r="F86" s="521"/>
      <c r="G86" s="521"/>
      <c r="H86" s="521"/>
      <c r="I86" s="33"/>
    </row>
    <row r="87" spans="1:9">
      <c r="A87" s="521"/>
      <c r="B87" s="521"/>
      <c r="C87" s="521"/>
      <c r="D87" s="521"/>
      <c r="E87" s="521"/>
      <c r="F87" s="521"/>
      <c r="G87" s="521"/>
      <c r="H87" s="521"/>
      <c r="I87" s="33"/>
    </row>
    <row r="88" spans="1:9">
      <c r="A88" s="521"/>
      <c r="B88" s="521"/>
      <c r="C88" s="521"/>
      <c r="D88" s="521"/>
      <c r="E88" s="521"/>
      <c r="F88" s="521"/>
      <c r="G88" s="521"/>
      <c r="H88" s="521"/>
      <c r="I88" s="33"/>
    </row>
    <row r="89" spans="1:9">
      <c r="A89" s="521"/>
      <c r="B89" s="521"/>
      <c r="C89" s="521"/>
      <c r="D89" s="521"/>
      <c r="E89" s="521"/>
      <c r="F89" s="521"/>
      <c r="G89" s="521"/>
      <c r="H89" s="521"/>
      <c r="I89" s="33"/>
    </row>
    <row r="90" spans="1:9">
      <c r="A90" s="521"/>
      <c r="B90" s="521"/>
      <c r="C90" s="521"/>
      <c r="D90" s="521"/>
      <c r="E90" s="521"/>
      <c r="F90" s="521"/>
      <c r="G90" s="521"/>
      <c r="H90" s="521"/>
      <c r="I90" s="33"/>
    </row>
    <row r="91" spans="1:9">
      <c r="A91" s="521"/>
      <c r="B91" s="521"/>
      <c r="C91" s="521"/>
      <c r="D91" s="521"/>
      <c r="E91" s="521"/>
      <c r="F91" s="521"/>
      <c r="G91" s="521"/>
      <c r="H91" s="521"/>
      <c r="I91" s="33"/>
    </row>
    <row r="92" spans="1:9">
      <c r="A92" s="521"/>
      <c r="B92" s="521"/>
      <c r="C92" s="521"/>
      <c r="D92" s="521"/>
      <c r="E92" s="521"/>
      <c r="F92" s="521"/>
      <c r="G92" s="521"/>
      <c r="H92" s="521"/>
      <c r="I92" s="33"/>
    </row>
    <row r="93" spans="1:9">
      <c r="A93" s="521"/>
      <c r="B93" s="521"/>
      <c r="C93" s="521"/>
      <c r="D93" s="521"/>
      <c r="E93" s="521"/>
      <c r="F93" s="521"/>
      <c r="G93" s="521"/>
      <c r="H93" s="521"/>
      <c r="I93" s="33"/>
    </row>
    <row r="94" spans="1:9">
      <c r="A94" s="521"/>
      <c r="B94" s="521"/>
      <c r="C94" s="521"/>
      <c r="D94" s="521"/>
      <c r="E94" s="521"/>
      <c r="F94" s="521"/>
      <c r="G94" s="521"/>
      <c r="H94" s="521"/>
      <c r="I94" s="33"/>
    </row>
    <row r="95" spans="1:9" ht="15">
      <c r="A95" s="120"/>
      <c r="B95" s="120"/>
      <c r="C95" s="123"/>
      <c r="D95" s="123"/>
      <c r="E95" s="114"/>
      <c r="F95" s="114"/>
      <c r="G95" s="114"/>
      <c r="H95" s="114"/>
      <c r="I95" s="33"/>
    </row>
    <row r="96" spans="1:9" ht="15">
      <c r="A96" s="115" t="s">
        <v>111</v>
      </c>
      <c r="B96" s="120"/>
      <c r="C96" s="126"/>
      <c r="D96" s="126"/>
      <c r="E96" s="127"/>
      <c r="F96" s="127"/>
      <c r="G96" s="127"/>
      <c r="H96" s="127"/>
      <c r="I96" s="35"/>
    </row>
    <row r="97" spans="1:9" ht="15">
      <c r="A97" s="115"/>
      <c r="B97" s="120"/>
      <c r="C97" s="126"/>
      <c r="D97" s="126"/>
      <c r="E97" s="127"/>
      <c r="F97" s="127"/>
      <c r="G97" s="127"/>
      <c r="H97" s="127"/>
      <c r="I97" s="35"/>
    </row>
    <row r="98" spans="1:9">
      <c r="A98" s="533" t="s">
        <v>112</v>
      </c>
      <c r="B98" s="533"/>
      <c r="C98" s="533"/>
      <c r="D98" s="533"/>
      <c r="E98" s="533"/>
      <c r="F98" s="533"/>
      <c r="G98" s="533"/>
      <c r="H98" s="533"/>
      <c r="I98" s="43"/>
    </row>
    <row r="99" spans="1:9">
      <c r="A99" s="533"/>
      <c r="B99" s="533"/>
      <c r="C99" s="533"/>
      <c r="D99" s="533"/>
      <c r="E99" s="533"/>
      <c r="F99" s="533"/>
      <c r="G99" s="533"/>
      <c r="H99" s="533"/>
      <c r="I99" s="43"/>
    </row>
    <row r="100" spans="1:9">
      <c r="A100" s="533"/>
      <c r="B100" s="533"/>
      <c r="C100" s="533"/>
      <c r="D100" s="533"/>
      <c r="E100" s="533"/>
      <c r="F100" s="533"/>
      <c r="G100" s="533"/>
      <c r="H100" s="533"/>
      <c r="I100" s="43"/>
    </row>
    <row r="101" spans="1:9">
      <c r="A101" s="533"/>
      <c r="B101" s="533"/>
      <c r="C101" s="533"/>
      <c r="D101" s="533"/>
      <c r="E101" s="533"/>
      <c r="F101" s="533"/>
      <c r="G101" s="533"/>
      <c r="H101" s="533"/>
      <c r="I101" s="43"/>
    </row>
    <row r="102" spans="1:9">
      <c r="A102" s="533"/>
      <c r="B102" s="533"/>
      <c r="C102" s="533"/>
      <c r="D102" s="533"/>
      <c r="E102" s="533"/>
      <c r="F102" s="533"/>
      <c r="G102" s="533"/>
      <c r="H102" s="533"/>
      <c r="I102" s="43"/>
    </row>
    <row r="103" spans="1:9">
      <c r="A103" s="533"/>
      <c r="B103" s="533"/>
      <c r="C103" s="533"/>
      <c r="D103" s="533"/>
      <c r="E103" s="533"/>
      <c r="F103" s="533"/>
      <c r="G103" s="533"/>
      <c r="H103" s="533"/>
      <c r="I103" s="43"/>
    </row>
    <row r="104" spans="1:9">
      <c r="A104" s="533"/>
      <c r="B104" s="533"/>
      <c r="C104" s="533"/>
      <c r="D104" s="533"/>
      <c r="E104" s="533"/>
      <c r="F104" s="533"/>
      <c r="G104" s="533"/>
      <c r="H104" s="533"/>
      <c r="I104" s="43"/>
    </row>
    <row r="105" spans="1:9">
      <c r="A105" s="533"/>
      <c r="B105" s="533"/>
      <c r="C105" s="533"/>
      <c r="D105" s="533"/>
      <c r="E105" s="533"/>
      <c r="F105" s="533"/>
      <c r="G105" s="533"/>
      <c r="H105" s="533"/>
      <c r="I105" s="43"/>
    </row>
    <row r="106" spans="1:9">
      <c r="A106" s="533"/>
      <c r="B106" s="533"/>
      <c r="C106" s="533"/>
      <c r="D106" s="533"/>
      <c r="E106" s="533"/>
      <c r="F106" s="533"/>
      <c r="G106" s="533"/>
      <c r="H106" s="533"/>
      <c r="I106" s="43"/>
    </row>
    <row r="107" spans="1:9">
      <c r="A107" s="533"/>
      <c r="B107" s="533"/>
      <c r="C107" s="533"/>
      <c r="D107" s="533"/>
      <c r="E107" s="533"/>
      <c r="F107" s="533"/>
      <c r="G107" s="533"/>
      <c r="H107" s="533"/>
      <c r="I107" s="43"/>
    </row>
    <row r="108" spans="1:9" ht="15">
      <c r="A108" s="135"/>
      <c r="B108" s="135"/>
      <c r="C108" s="135"/>
      <c r="D108" s="135"/>
      <c r="E108" s="135"/>
      <c r="F108" s="135"/>
      <c r="G108" s="135"/>
      <c r="H108" s="135"/>
      <c r="I108" s="43"/>
    </row>
    <row r="109" spans="1:9" ht="15">
      <c r="A109" s="115" t="s">
        <v>141</v>
      </c>
      <c r="B109" s="135"/>
      <c r="C109" s="135"/>
      <c r="D109" s="135"/>
      <c r="E109" s="135"/>
      <c r="F109" s="135"/>
      <c r="G109" s="135"/>
      <c r="H109" s="135"/>
      <c r="I109" s="43"/>
    </row>
    <row r="110" spans="1:9" ht="15">
      <c r="A110" s="135"/>
      <c r="B110" s="135"/>
      <c r="C110" s="135"/>
      <c r="D110" s="135"/>
      <c r="E110" s="135"/>
      <c r="F110" s="135"/>
      <c r="G110" s="135"/>
      <c r="H110" s="135"/>
      <c r="I110" s="43"/>
    </row>
    <row r="111" spans="1:9">
      <c r="A111" s="533" t="s">
        <v>142</v>
      </c>
      <c r="B111" s="533"/>
      <c r="C111" s="533"/>
      <c r="D111" s="533"/>
      <c r="E111" s="533"/>
      <c r="F111" s="533"/>
      <c r="G111" s="533"/>
      <c r="H111" s="533"/>
      <c r="I111" s="43"/>
    </row>
    <row r="112" spans="1:9">
      <c r="A112" s="533"/>
      <c r="B112" s="533"/>
      <c r="C112" s="533"/>
      <c r="D112" s="533"/>
      <c r="E112" s="533"/>
      <c r="F112" s="533"/>
      <c r="G112" s="533"/>
      <c r="H112" s="533"/>
    </row>
    <row r="113" spans="1:14">
      <c r="A113" s="533"/>
      <c r="B113" s="533"/>
      <c r="C113" s="533"/>
      <c r="D113" s="533"/>
      <c r="E113" s="533"/>
      <c r="F113" s="533"/>
      <c r="G113" s="533"/>
      <c r="H113" s="533"/>
    </row>
    <row r="114" spans="1:14" ht="15.75" customHeight="1">
      <c r="A114" s="533"/>
      <c r="B114" s="533"/>
      <c r="C114" s="533"/>
      <c r="D114" s="533"/>
      <c r="E114" s="533"/>
      <c r="F114" s="533"/>
      <c r="G114" s="533"/>
      <c r="H114" s="533"/>
      <c r="I114" s="33"/>
      <c r="J114" s="33"/>
    </row>
    <row r="115" spans="1:14">
      <c r="A115" s="533"/>
      <c r="B115" s="533"/>
      <c r="C115" s="533"/>
      <c r="D115" s="533"/>
      <c r="E115" s="533"/>
      <c r="F115" s="533"/>
      <c r="G115" s="533"/>
      <c r="H115" s="533"/>
    </row>
    <row r="116" spans="1:14">
      <c r="A116" s="533"/>
      <c r="B116" s="533"/>
      <c r="C116" s="533"/>
      <c r="D116" s="533"/>
      <c r="E116" s="533"/>
      <c r="F116" s="533"/>
      <c r="G116" s="533"/>
      <c r="H116" s="533"/>
    </row>
    <row r="117" spans="1:14" ht="21.75" customHeight="1">
      <c r="A117" s="533"/>
      <c r="B117" s="533"/>
      <c r="C117" s="533"/>
      <c r="D117" s="533"/>
      <c r="E117" s="533"/>
      <c r="F117" s="533"/>
      <c r="G117" s="533"/>
      <c r="H117" s="533"/>
      <c r="I117" s="33"/>
      <c r="J117" s="34"/>
      <c r="K117" s="34"/>
    </row>
    <row r="118" spans="1:14" hidden="1">
      <c r="A118" s="533"/>
      <c r="B118" s="533"/>
      <c r="C118" s="533"/>
      <c r="D118" s="533"/>
      <c r="E118" s="533"/>
      <c r="F118" s="533"/>
      <c r="G118" s="533"/>
      <c r="H118" s="533"/>
      <c r="J118" s="33"/>
      <c r="N118" s="26"/>
    </row>
    <row r="119" spans="1:14" hidden="1">
      <c r="A119" s="533"/>
      <c r="B119" s="533"/>
      <c r="C119" s="533"/>
      <c r="D119" s="533"/>
      <c r="E119" s="533"/>
      <c r="F119" s="533"/>
      <c r="G119" s="533"/>
      <c r="H119" s="533"/>
      <c r="J119" s="33"/>
      <c r="N119" s="26"/>
    </row>
    <row r="120" spans="1:14" ht="15.75" hidden="1" customHeight="1">
      <c r="A120" s="533"/>
      <c r="B120" s="533"/>
      <c r="C120" s="533"/>
      <c r="D120" s="533"/>
      <c r="E120" s="533"/>
      <c r="F120" s="533"/>
      <c r="G120" s="533"/>
      <c r="H120" s="533"/>
      <c r="J120" s="33"/>
      <c r="N120" s="26"/>
    </row>
    <row r="121" spans="1:14" ht="15.75" customHeight="1">
      <c r="A121" s="135"/>
      <c r="B121" s="135"/>
      <c r="C121" s="135"/>
      <c r="D121" s="135"/>
      <c r="E121" s="135"/>
      <c r="F121" s="135"/>
      <c r="G121" s="135"/>
      <c r="H121" s="135"/>
      <c r="J121" s="33"/>
      <c r="N121" s="26"/>
    </row>
    <row r="122" spans="1:14" ht="15.75" customHeight="1">
      <c r="A122" s="135"/>
      <c r="B122" s="135"/>
      <c r="C122" s="135"/>
      <c r="D122" s="135"/>
      <c r="E122" s="135"/>
      <c r="F122" s="135"/>
      <c r="G122" s="135"/>
      <c r="H122" s="135"/>
      <c r="J122" s="33"/>
      <c r="N122" s="26"/>
    </row>
    <row r="123" spans="1:14" ht="15.75" customHeight="1">
      <c r="A123" s="115" t="s">
        <v>412</v>
      </c>
      <c r="B123" s="122"/>
      <c r="C123" s="116"/>
      <c r="D123" s="116"/>
      <c r="E123" s="117"/>
      <c r="F123" s="117"/>
      <c r="G123" s="117"/>
      <c r="H123" s="117"/>
      <c r="J123" s="33"/>
      <c r="N123" s="26"/>
    </row>
    <row r="124" spans="1:14" ht="15.75" customHeight="1">
      <c r="A124" s="118"/>
      <c r="B124" s="118"/>
      <c r="C124" s="116"/>
      <c r="D124" s="116"/>
      <c r="E124" s="117"/>
      <c r="F124" s="117"/>
      <c r="G124" s="117"/>
      <c r="H124" s="117"/>
      <c r="J124" s="33"/>
      <c r="N124" s="26"/>
    </row>
    <row r="125" spans="1:14" ht="15.75" customHeight="1">
      <c r="A125" s="136">
        <v>22</v>
      </c>
      <c r="B125" s="534" t="s">
        <v>113</v>
      </c>
      <c r="C125" s="534"/>
      <c r="D125" s="534"/>
      <c r="E125" s="534"/>
      <c r="F125" s="137"/>
      <c r="G125" s="137"/>
      <c r="H125" s="137"/>
      <c r="J125" s="33"/>
      <c r="N125" s="26"/>
    </row>
    <row r="126" spans="1:14" ht="15.75" customHeight="1">
      <c r="A126" s="136"/>
      <c r="B126" s="138" t="s">
        <v>114</v>
      </c>
      <c r="C126" s="116"/>
      <c r="D126" s="116"/>
      <c r="E126" s="139"/>
      <c r="F126" s="139"/>
      <c r="G126" s="139"/>
      <c r="H126" s="139"/>
      <c r="J126" s="33"/>
      <c r="N126" s="26"/>
    </row>
    <row r="127" spans="1:14" ht="15">
      <c r="A127" s="136"/>
      <c r="B127" s="521" t="s">
        <v>116</v>
      </c>
      <c r="C127" s="521"/>
      <c r="D127" s="521"/>
      <c r="E127" s="521"/>
      <c r="F127" s="521"/>
      <c r="G127" s="521"/>
      <c r="H127" s="521"/>
      <c r="I127" s="33"/>
      <c r="J127" s="34"/>
      <c r="N127" s="26"/>
    </row>
    <row r="128" spans="1:14" ht="15">
      <c r="A128" s="136"/>
      <c r="B128" s="521"/>
      <c r="C128" s="521"/>
      <c r="D128" s="521"/>
      <c r="E128" s="521"/>
      <c r="F128" s="521"/>
      <c r="G128" s="521"/>
      <c r="H128" s="521"/>
      <c r="I128" s="35"/>
      <c r="J128" s="34"/>
      <c r="N128" s="26"/>
    </row>
    <row r="129" spans="1:14" ht="15">
      <c r="A129" s="136"/>
      <c r="B129" s="521"/>
      <c r="C129" s="521"/>
      <c r="D129" s="521"/>
      <c r="E129" s="521"/>
      <c r="F129" s="521"/>
      <c r="G129" s="521"/>
      <c r="H129" s="521"/>
      <c r="I129" s="35"/>
      <c r="J129" s="34"/>
      <c r="N129" s="26"/>
    </row>
    <row r="130" spans="1:14" ht="15">
      <c r="A130" s="136"/>
      <c r="B130" s="521"/>
      <c r="C130" s="521"/>
      <c r="D130" s="521"/>
      <c r="E130" s="521"/>
      <c r="F130" s="521"/>
      <c r="G130" s="521"/>
      <c r="H130" s="521"/>
      <c r="I130" s="35"/>
      <c r="J130" s="34"/>
      <c r="N130" s="26"/>
    </row>
    <row r="131" spans="1:14" ht="15">
      <c r="A131" s="136"/>
      <c r="B131" s="521"/>
      <c r="C131" s="521"/>
      <c r="D131" s="521"/>
      <c r="E131" s="521"/>
      <c r="F131" s="521"/>
      <c r="G131" s="521"/>
      <c r="H131" s="521"/>
      <c r="I131" s="35"/>
      <c r="J131" s="34"/>
      <c r="N131" s="26"/>
    </row>
    <row r="132" spans="1:14" ht="15">
      <c r="A132" s="136"/>
      <c r="B132" s="120"/>
      <c r="C132" s="120"/>
      <c r="D132" s="120"/>
      <c r="E132" s="121"/>
      <c r="F132" s="121"/>
      <c r="G132" s="121"/>
      <c r="H132" s="121"/>
      <c r="I132" s="35"/>
      <c r="J132" s="34"/>
      <c r="N132" s="26"/>
    </row>
    <row r="133" spans="1:14" ht="15">
      <c r="A133" s="136">
        <v>23</v>
      </c>
      <c r="B133" s="521" t="s">
        <v>312</v>
      </c>
      <c r="C133" s="521"/>
      <c r="D133" s="521"/>
      <c r="E133" s="521"/>
      <c r="F133" s="521"/>
      <c r="G133" s="521"/>
      <c r="H133" s="521"/>
      <c r="I133" s="33"/>
      <c r="J133" s="34"/>
    </row>
    <row r="134" spans="1:14" ht="15">
      <c r="A134" s="136"/>
      <c r="B134" s="521"/>
      <c r="C134" s="521"/>
      <c r="D134" s="521"/>
      <c r="E134" s="521"/>
      <c r="F134" s="521"/>
      <c r="G134" s="521"/>
      <c r="H134" s="521"/>
      <c r="I134" s="33"/>
      <c r="J134" s="34"/>
    </row>
    <row r="135" spans="1:14" ht="15">
      <c r="A135" s="136"/>
      <c r="B135" s="511" t="s">
        <v>37</v>
      </c>
      <c r="C135" s="511"/>
      <c r="D135" s="511"/>
      <c r="E135" s="511"/>
      <c r="F135" s="140" t="s">
        <v>300</v>
      </c>
      <c r="G135" s="141" t="s">
        <v>86</v>
      </c>
      <c r="H135" s="141" t="s">
        <v>87</v>
      </c>
      <c r="I135" s="33"/>
      <c r="J135" s="34"/>
    </row>
    <row r="136" spans="1:14" ht="15">
      <c r="A136" s="136"/>
      <c r="B136" s="511" t="s">
        <v>193</v>
      </c>
      <c r="C136" s="511"/>
      <c r="D136" s="511"/>
      <c r="E136" s="511"/>
      <c r="F136" s="142"/>
      <c r="G136" s="141"/>
      <c r="H136" s="141"/>
      <c r="I136" s="33"/>
      <c r="J136" s="34"/>
    </row>
    <row r="137" spans="1:14" ht="15">
      <c r="A137" s="136"/>
      <c r="B137" s="529" t="s">
        <v>299</v>
      </c>
      <c r="C137" s="529"/>
      <c r="D137" s="529"/>
      <c r="E137" s="529"/>
      <c r="F137" s="142" t="s">
        <v>301</v>
      </c>
      <c r="G137" s="143" t="s">
        <v>372</v>
      </c>
      <c r="H137" s="143" t="s">
        <v>373</v>
      </c>
      <c r="I137" s="33"/>
      <c r="J137" s="34"/>
    </row>
    <row r="138" spans="1:14" ht="15">
      <c r="A138" s="136"/>
      <c r="B138" s="529" t="s">
        <v>302</v>
      </c>
      <c r="C138" s="529"/>
      <c r="D138" s="529"/>
      <c r="E138" s="529"/>
      <c r="F138" s="142" t="s">
        <v>301</v>
      </c>
      <c r="G138" s="143" t="s">
        <v>372</v>
      </c>
      <c r="H138" s="144" t="s">
        <v>374</v>
      </c>
      <c r="I138" s="33"/>
      <c r="J138" s="34"/>
    </row>
    <row r="139" spans="1:14" ht="15">
      <c r="A139" s="136"/>
      <c r="B139" s="529" t="s">
        <v>303</v>
      </c>
      <c r="C139" s="529"/>
      <c r="D139" s="529"/>
      <c r="E139" s="529"/>
      <c r="F139" s="142" t="s">
        <v>301</v>
      </c>
      <c r="G139" s="143" t="s">
        <v>376</v>
      </c>
      <c r="H139" s="144" t="s">
        <v>375</v>
      </c>
      <c r="I139" s="33"/>
      <c r="J139" s="34"/>
    </row>
    <row r="140" spans="1:14" ht="15">
      <c r="A140" s="136"/>
      <c r="B140" s="529"/>
      <c r="C140" s="529"/>
      <c r="D140" s="529"/>
      <c r="E140" s="529"/>
      <c r="F140" s="145"/>
      <c r="G140" s="146"/>
      <c r="H140" s="146"/>
      <c r="I140" s="33"/>
      <c r="J140" s="34"/>
    </row>
    <row r="141" spans="1:14" s="30" customFormat="1" ht="15">
      <c r="A141" s="147"/>
      <c r="B141" s="529" t="s">
        <v>304</v>
      </c>
      <c r="C141" s="529"/>
      <c r="D141" s="529"/>
      <c r="E141" s="529"/>
      <c r="F141" s="145"/>
      <c r="G141" s="146"/>
      <c r="H141" s="146"/>
      <c r="N141" s="44"/>
    </row>
    <row r="142" spans="1:14" s="30" customFormat="1" ht="15">
      <c r="A142" s="147"/>
      <c r="B142" s="512" t="s">
        <v>313</v>
      </c>
      <c r="C142" s="512"/>
      <c r="D142" s="512"/>
      <c r="E142" s="512"/>
      <c r="F142" s="145" t="s">
        <v>306</v>
      </c>
      <c r="G142" s="144" t="s">
        <v>377</v>
      </c>
      <c r="H142" s="144" t="s">
        <v>378</v>
      </c>
      <c r="N142" s="44"/>
    </row>
    <row r="143" spans="1:14" s="30" customFormat="1" ht="15">
      <c r="A143" s="147"/>
      <c r="B143" s="519"/>
      <c r="C143" s="519"/>
      <c r="D143" s="519"/>
      <c r="E143" s="519"/>
      <c r="F143" s="148"/>
      <c r="G143" s="145"/>
      <c r="H143" s="149"/>
      <c r="N143" s="44"/>
    </row>
    <row r="144" spans="1:14" s="30" customFormat="1" ht="15">
      <c r="A144" s="147"/>
      <c r="B144" s="516" t="s">
        <v>307</v>
      </c>
      <c r="C144" s="517"/>
      <c r="D144" s="517"/>
      <c r="E144" s="518"/>
      <c r="F144" s="148"/>
      <c r="G144" s="145"/>
      <c r="H144" s="149"/>
      <c r="N144" s="44"/>
    </row>
    <row r="145" spans="1:14" s="30" customFormat="1" ht="15">
      <c r="A145" s="147"/>
      <c r="B145" s="512" t="s">
        <v>313</v>
      </c>
      <c r="C145" s="512"/>
      <c r="D145" s="512"/>
      <c r="E145" s="512"/>
      <c r="F145" s="150" t="s">
        <v>306</v>
      </c>
      <c r="G145" s="143" t="s">
        <v>380</v>
      </c>
      <c r="H145" s="144" t="s">
        <v>379</v>
      </c>
      <c r="N145" s="44"/>
    </row>
    <row r="146" spans="1:14" s="30" customFormat="1" ht="15">
      <c r="A146" s="147"/>
      <c r="B146" s="519"/>
      <c r="C146" s="519"/>
      <c r="D146" s="519"/>
      <c r="E146" s="519"/>
      <c r="F146" s="148"/>
      <c r="G146" s="145"/>
      <c r="H146" s="149"/>
      <c r="N146" s="44"/>
    </row>
    <row r="147" spans="1:14" s="30" customFormat="1" ht="15.75">
      <c r="A147" s="147"/>
      <c r="B147" s="520" t="s">
        <v>308</v>
      </c>
      <c r="C147" s="520"/>
      <c r="D147" s="520"/>
      <c r="E147" s="520"/>
      <c r="F147" s="148"/>
      <c r="G147" s="145"/>
      <c r="H147" s="149"/>
      <c r="N147" s="44"/>
    </row>
    <row r="148" spans="1:14" s="30" customFormat="1" ht="27">
      <c r="A148" s="147"/>
      <c r="B148" s="519"/>
      <c r="C148" s="519"/>
      <c r="D148" s="519"/>
      <c r="E148" s="519"/>
      <c r="F148" s="151" t="s">
        <v>309</v>
      </c>
      <c r="G148" s="152" t="s">
        <v>310</v>
      </c>
      <c r="H148" s="153" t="s">
        <v>311</v>
      </c>
      <c r="N148" s="44"/>
    </row>
    <row r="149" spans="1:14" s="30" customFormat="1" ht="15">
      <c r="A149" s="147"/>
      <c r="B149" s="512" t="s">
        <v>305</v>
      </c>
      <c r="C149" s="512"/>
      <c r="D149" s="512"/>
      <c r="E149" s="512"/>
      <c r="F149" s="148">
        <v>14016000</v>
      </c>
      <c r="G149" s="148">
        <v>14016000</v>
      </c>
      <c r="H149" s="144" t="s">
        <v>382</v>
      </c>
      <c r="J149" s="25"/>
      <c r="N149" s="44"/>
    </row>
    <row r="150" spans="1:14" s="30" customFormat="1" ht="15">
      <c r="A150" s="147"/>
      <c r="B150" s="512" t="s">
        <v>277</v>
      </c>
      <c r="C150" s="512"/>
      <c r="D150" s="512"/>
      <c r="E150" s="512"/>
      <c r="F150" s="148">
        <v>1314000</v>
      </c>
      <c r="G150" s="148">
        <v>1314000</v>
      </c>
      <c r="H150" s="144" t="s">
        <v>381</v>
      </c>
      <c r="J150" s="25"/>
      <c r="N150" s="44"/>
    </row>
    <row r="151" spans="1:14" s="30" customFormat="1" ht="15">
      <c r="A151" s="147"/>
      <c r="B151" s="510"/>
      <c r="C151" s="510"/>
      <c r="D151" s="510"/>
      <c r="E151" s="510"/>
      <c r="F151" s="154"/>
      <c r="G151" s="139"/>
      <c r="H151" s="139"/>
      <c r="I151" s="45"/>
      <c r="N151" s="44"/>
    </row>
    <row r="152" spans="1:14" ht="15">
      <c r="A152" s="136">
        <v>24</v>
      </c>
      <c r="B152" s="155" t="s">
        <v>117</v>
      </c>
      <c r="C152" s="116"/>
      <c r="D152" s="138"/>
      <c r="E152" s="156"/>
      <c r="F152" s="117"/>
      <c r="G152" s="139"/>
      <c r="H152" s="139"/>
      <c r="I152" s="45"/>
    </row>
    <row r="153" spans="1:14" ht="15">
      <c r="A153" s="136"/>
      <c r="B153" s="157"/>
      <c r="C153" s="138"/>
      <c r="D153" s="138"/>
      <c r="E153" s="156"/>
      <c r="F153" s="117"/>
      <c r="G153" s="139"/>
      <c r="H153" s="139" t="s">
        <v>145</v>
      </c>
      <c r="I153" s="45"/>
    </row>
    <row r="154" spans="1:14" ht="15">
      <c r="A154" s="136"/>
      <c r="B154" s="157"/>
      <c r="C154" s="530" t="s">
        <v>143</v>
      </c>
      <c r="D154" s="531"/>
      <c r="E154" s="531"/>
      <c r="F154" s="532"/>
      <c r="G154" s="158" t="s">
        <v>115</v>
      </c>
      <c r="H154" s="158" t="s">
        <v>115</v>
      </c>
      <c r="I154" s="45"/>
    </row>
    <row r="155" spans="1:14" ht="15">
      <c r="A155" s="136"/>
      <c r="B155" s="157"/>
      <c r="C155" s="159"/>
      <c r="D155" s="160"/>
      <c r="E155" s="160"/>
      <c r="F155" s="161"/>
      <c r="G155" s="158" t="s">
        <v>408</v>
      </c>
      <c r="H155" s="158" t="s">
        <v>409</v>
      </c>
      <c r="I155" s="45"/>
    </row>
    <row r="156" spans="1:14" ht="15">
      <c r="A156" s="136"/>
      <c r="B156" s="157"/>
      <c r="C156" s="513" t="s">
        <v>144</v>
      </c>
      <c r="D156" s="514"/>
      <c r="E156" s="514"/>
      <c r="F156" s="515"/>
      <c r="G156" s="162" t="s">
        <v>121</v>
      </c>
      <c r="H156" s="163" t="s">
        <v>121</v>
      </c>
      <c r="I156" s="45"/>
    </row>
    <row r="157" spans="1:14" ht="15">
      <c r="A157" s="136"/>
      <c r="B157" s="157"/>
      <c r="C157" s="513" t="s">
        <v>146</v>
      </c>
      <c r="D157" s="514"/>
      <c r="E157" s="514"/>
      <c r="F157" s="515"/>
      <c r="G157" s="162" t="s">
        <v>121</v>
      </c>
      <c r="H157" s="163" t="s">
        <v>121</v>
      </c>
      <c r="I157" s="45"/>
    </row>
    <row r="158" spans="1:14" ht="15">
      <c r="A158" s="136"/>
      <c r="B158" s="157"/>
      <c r="C158" s="138"/>
      <c r="D158" s="138"/>
      <c r="E158" s="164"/>
      <c r="F158" s="165"/>
      <c r="G158" s="165"/>
      <c r="H158" s="164"/>
      <c r="I158" s="45"/>
    </row>
    <row r="159" spans="1:14" ht="15">
      <c r="A159" s="136">
        <v>25</v>
      </c>
      <c r="B159" s="155" t="s">
        <v>118</v>
      </c>
      <c r="C159" s="116"/>
      <c r="D159" s="138"/>
      <c r="E159" s="164"/>
      <c r="F159" s="165"/>
      <c r="G159" s="165"/>
      <c r="H159" s="164"/>
      <c r="I159" s="45"/>
    </row>
    <row r="160" spans="1:14" ht="15">
      <c r="A160" s="136"/>
      <c r="B160" s="157"/>
      <c r="C160" s="142"/>
      <c r="D160" s="142"/>
      <c r="E160" s="166"/>
      <c r="F160" s="167"/>
      <c r="G160" s="158" t="s">
        <v>115</v>
      </c>
      <c r="H160" s="158" t="s">
        <v>115</v>
      </c>
    </row>
    <row r="161" spans="1:12" ht="15">
      <c r="A161" s="136"/>
      <c r="B161" s="157"/>
      <c r="C161" s="168"/>
      <c r="D161" s="168"/>
      <c r="E161" s="166"/>
      <c r="F161" s="167"/>
      <c r="G161" s="158" t="s">
        <v>408</v>
      </c>
      <c r="H161" s="158" t="s">
        <v>409</v>
      </c>
    </row>
    <row r="162" spans="1:12" ht="15">
      <c r="A162" s="136"/>
      <c r="B162" s="157"/>
      <c r="C162" s="168"/>
      <c r="D162" s="168"/>
      <c r="E162" s="166"/>
      <c r="F162" s="167"/>
      <c r="G162" s="163" t="s">
        <v>119</v>
      </c>
      <c r="H162" s="163" t="s">
        <v>119</v>
      </c>
    </row>
    <row r="163" spans="1:12" ht="15">
      <c r="A163" s="136"/>
      <c r="B163" s="157"/>
      <c r="C163" s="142" t="s">
        <v>120</v>
      </c>
      <c r="D163" s="142"/>
      <c r="E163" s="169"/>
      <c r="F163" s="167"/>
      <c r="G163" s="163" t="s">
        <v>121</v>
      </c>
      <c r="H163" s="163" t="s">
        <v>121</v>
      </c>
    </row>
    <row r="164" spans="1:12" ht="15">
      <c r="A164" s="136"/>
      <c r="B164" s="157"/>
      <c r="C164" s="168"/>
      <c r="D164" s="168"/>
      <c r="E164" s="166"/>
      <c r="F164" s="167"/>
      <c r="G164" s="169">
        <f>SUM(G163)</f>
        <v>0</v>
      </c>
      <c r="H164" s="169">
        <f>SUM(H163)</f>
        <v>0</v>
      </c>
    </row>
    <row r="165" spans="1:12" ht="15">
      <c r="A165" s="136"/>
      <c r="B165" s="157"/>
      <c r="C165" s="170"/>
      <c r="D165" s="170"/>
      <c r="E165" s="164"/>
      <c r="F165" s="165"/>
      <c r="G165" s="165"/>
      <c r="H165" s="164"/>
      <c r="I165" s="45"/>
    </row>
    <row r="166" spans="1:12" ht="15">
      <c r="A166" s="136">
        <v>26</v>
      </c>
      <c r="B166" s="171" t="s">
        <v>122</v>
      </c>
      <c r="C166" s="116"/>
      <c r="D166" s="116"/>
      <c r="E166" s="117"/>
      <c r="F166" s="117"/>
      <c r="G166" s="117"/>
      <c r="H166" s="117"/>
    </row>
    <row r="167" spans="1:12" ht="15">
      <c r="A167" s="136"/>
      <c r="B167" s="157"/>
      <c r="C167" s="168"/>
      <c r="D167" s="168"/>
      <c r="E167" s="167"/>
      <c r="F167" s="167"/>
      <c r="G167" s="166"/>
      <c r="H167" s="169"/>
    </row>
    <row r="168" spans="1:12" ht="15">
      <c r="A168" s="136"/>
      <c r="B168" s="157"/>
      <c r="C168" s="168"/>
      <c r="D168" s="168"/>
      <c r="E168" s="167"/>
      <c r="F168" s="167"/>
      <c r="G168" s="158" t="s">
        <v>115</v>
      </c>
      <c r="H168" s="158" t="s">
        <v>115</v>
      </c>
    </row>
    <row r="169" spans="1:12" ht="15">
      <c r="A169" s="136"/>
      <c r="B169" s="157"/>
      <c r="C169" s="168"/>
      <c r="D169" s="168"/>
      <c r="E169" s="167"/>
      <c r="F169" s="167"/>
      <c r="G169" s="158" t="s">
        <v>408</v>
      </c>
      <c r="H169" s="158" t="s">
        <v>409</v>
      </c>
    </row>
    <row r="170" spans="1:12" ht="15">
      <c r="A170" s="136"/>
      <c r="B170" s="157"/>
      <c r="C170" s="142" t="s">
        <v>89</v>
      </c>
      <c r="D170" s="142"/>
      <c r="E170" s="169"/>
      <c r="F170" s="169"/>
      <c r="G170" s="148">
        <v>0</v>
      </c>
      <c r="H170" s="148">
        <v>0</v>
      </c>
    </row>
    <row r="171" spans="1:12" ht="15">
      <c r="A171" s="136"/>
      <c r="B171" s="157"/>
      <c r="C171" s="142"/>
      <c r="D171" s="142"/>
      <c r="E171" s="169"/>
      <c r="F171" s="169"/>
      <c r="G171" s="172">
        <f>SUM(G170:G170)</f>
        <v>0</v>
      </c>
      <c r="H171" s="172">
        <f>SUM(H170:H170)</f>
        <v>0</v>
      </c>
      <c r="L171" s="46"/>
    </row>
    <row r="172" spans="1:12" ht="15">
      <c r="A172" s="136"/>
      <c r="B172" s="157"/>
      <c r="C172" s="521" t="s">
        <v>123</v>
      </c>
      <c r="D172" s="521"/>
      <c r="E172" s="521"/>
      <c r="F172" s="521"/>
      <c r="G172" s="521"/>
      <c r="H172" s="521"/>
      <c r="I172" s="47"/>
    </row>
    <row r="173" spans="1:12" ht="15">
      <c r="A173" s="136"/>
      <c r="B173" s="157"/>
      <c r="C173" s="521"/>
      <c r="D173" s="521"/>
      <c r="E173" s="521"/>
      <c r="F173" s="521"/>
      <c r="G173" s="521"/>
      <c r="H173" s="521"/>
      <c r="I173" s="47"/>
    </row>
    <row r="174" spans="1:12" ht="15">
      <c r="A174" s="136"/>
      <c r="B174" s="157"/>
      <c r="C174" s="125"/>
      <c r="D174" s="125"/>
      <c r="E174" s="132"/>
      <c r="F174" s="132"/>
      <c r="G174" s="132"/>
      <c r="H174" s="132"/>
      <c r="I174" s="47"/>
    </row>
    <row r="175" spans="1:12" ht="15">
      <c r="A175" s="136">
        <v>27</v>
      </c>
      <c r="B175" s="171" t="s">
        <v>124</v>
      </c>
      <c r="C175" s="116"/>
      <c r="D175" s="116"/>
      <c r="E175" s="117"/>
      <c r="F175" s="117"/>
      <c r="G175" s="117"/>
      <c r="H175" s="117"/>
    </row>
    <row r="176" spans="1:12" ht="15">
      <c r="A176" s="136"/>
      <c r="B176" s="157"/>
      <c r="C176" s="142" t="s">
        <v>37</v>
      </c>
      <c r="D176" s="142"/>
      <c r="E176" s="167"/>
      <c r="F176" s="167"/>
      <c r="G176" s="158" t="s">
        <v>115</v>
      </c>
      <c r="H176" s="158" t="s">
        <v>115</v>
      </c>
    </row>
    <row r="177" spans="1:12" ht="15">
      <c r="A177" s="136"/>
      <c r="B177" s="157"/>
      <c r="C177" s="168"/>
      <c r="D177" s="168"/>
      <c r="E177" s="167"/>
      <c r="F177" s="167"/>
      <c r="G177" s="158" t="str">
        <f>G169</f>
        <v>31.3.2015</v>
      </c>
      <c r="H177" s="158" t="str">
        <f>H169</f>
        <v>31.3.2014</v>
      </c>
    </row>
    <row r="178" spans="1:12" ht="15">
      <c r="A178" s="136"/>
      <c r="B178" s="157"/>
      <c r="C178" s="142" t="s">
        <v>125</v>
      </c>
      <c r="D178" s="142"/>
      <c r="E178" s="169"/>
      <c r="F178" s="169"/>
      <c r="G178" s="169">
        <v>1655</v>
      </c>
      <c r="H178" s="169">
        <v>1655</v>
      </c>
    </row>
    <row r="179" spans="1:12" ht="15">
      <c r="A179" s="136"/>
      <c r="B179" s="157"/>
      <c r="C179" s="142" t="s">
        <v>126</v>
      </c>
      <c r="D179" s="142"/>
      <c r="E179" s="169"/>
      <c r="F179" s="169"/>
      <c r="G179" s="169">
        <v>0</v>
      </c>
      <c r="H179" s="169">
        <v>0</v>
      </c>
    </row>
    <row r="180" spans="1:12" ht="15">
      <c r="A180" s="136"/>
      <c r="B180" s="157"/>
      <c r="C180" s="142" t="s">
        <v>127</v>
      </c>
      <c r="D180" s="142"/>
      <c r="E180" s="169"/>
      <c r="F180" s="169"/>
      <c r="G180" s="169">
        <v>0</v>
      </c>
      <c r="H180" s="169">
        <v>0</v>
      </c>
    </row>
    <row r="181" spans="1:12" ht="15">
      <c r="A181" s="136"/>
      <c r="B181" s="157"/>
      <c r="C181" s="142"/>
      <c r="D181" s="142"/>
      <c r="E181" s="169"/>
      <c r="F181" s="169"/>
      <c r="G181" s="172">
        <f>SUM(G178:G180)</f>
        <v>1655</v>
      </c>
      <c r="H181" s="172">
        <f>SUM(H178:H180)</f>
        <v>1655</v>
      </c>
      <c r="L181" s="46"/>
    </row>
    <row r="182" spans="1:12" ht="15">
      <c r="A182" s="136"/>
      <c r="B182" s="157"/>
      <c r="C182" s="138"/>
      <c r="D182" s="138"/>
      <c r="E182" s="139"/>
      <c r="F182" s="139"/>
      <c r="G182" s="139"/>
      <c r="H182" s="139"/>
      <c r="L182" s="46"/>
    </row>
    <row r="183" spans="1:12" ht="15">
      <c r="A183" s="136">
        <v>28</v>
      </c>
      <c r="B183" s="173" t="s">
        <v>128</v>
      </c>
      <c r="C183" s="138"/>
      <c r="D183" s="138"/>
      <c r="E183" s="139"/>
      <c r="F183" s="139"/>
      <c r="G183" s="117"/>
      <c r="H183" s="117"/>
      <c r="L183" s="46"/>
    </row>
    <row r="184" spans="1:12" ht="15">
      <c r="A184" s="136"/>
      <c r="B184" s="173"/>
      <c r="C184" s="142"/>
      <c r="D184" s="142"/>
      <c r="E184" s="169"/>
      <c r="F184" s="169"/>
      <c r="G184" s="174" t="s">
        <v>115</v>
      </c>
      <c r="H184" s="174" t="s">
        <v>115</v>
      </c>
      <c r="L184" s="46"/>
    </row>
    <row r="185" spans="1:12" ht="15">
      <c r="A185" s="136"/>
      <c r="B185" s="173"/>
      <c r="C185" s="142"/>
      <c r="D185" s="142"/>
      <c r="E185" s="169"/>
      <c r="F185" s="169"/>
      <c r="G185" s="158" t="str">
        <f>G177</f>
        <v>31.3.2015</v>
      </c>
      <c r="H185" s="158" t="str">
        <f>H177</f>
        <v>31.3.2014</v>
      </c>
      <c r="L185" s="46"/>
    </row>
    <row r="186" spans="1:12" ht="15">
      <c r="A186" s="136"/>
      <c r="B186" s="157"/>
      <c r="C186" s="522" t="s">
        <v>129</v>
      </c>
      <c r="D186" s="522"/>
      <c r="E186" s="522"/>
      <c r="F186" s="522"/>
      <c r="G186" s="169">
        <f>+'Profit and Loss - Normal'!G29</f>
        <v>-1102587.23</v>
      </c>
      <c r="H186" s="169" t="e">
        <f>+'Profit and Loss - Normal'!H29</f>
        <v>#REF!</v>
      </c>
      <c r="L186" s="46"/>
    </row>
    <row r="187" spans="1:12" ht="15">
      <c r="A187" s="136"/>
      <c r="B187" s="157"/>
      <c r="C187" s="522"/>
      <c r="D187" s="522"/>
      <c r="E187" s="522"/>
      <c r="F187" s="522"/>
      <c r="G187" s="169"/>
      <c r="H187" s="169"/>
      <c r="L187" s="46"/>
    </row>
    <row r="188" spans="1:12" ht="15">
      <c r="A188" s="136"/>
      <c r="B188" s="157"/>
      <c r="C188" s="522" t="s">
        <v>315</v>
      </c>
      <c r="D188" s="522"/>
      <c r="E188" s="522"/>
      <c r="F188" s="522"/>
      <c r="G188" s="169">
        <v>490000</v>
      </c>
      <c r="H188" s="169">
        <v>490000</v>
      </c>
      <c r="L188" s="46"/>
    </row>
    <row r="189" spans="1:12" ht="15">
      <c r="A189" s="136"/>
      <c r="B189" s="157"/>
      <c r="C189" s="523" t="s">
        <v>130</v>
      </c>
      <c r="D189" s="523"/>
      <c r="E189" s="523"/>
      <c r="F189" s="523"/>
      <c r="G189" s="175">
        <f>G186/G188</f>
        <v>-2.2501780204081632</v>
      </c>
      <c r="H189" s="176" t="e">
        <f>H186/H188</f>
        <v>#REF!</v>
      </c>
      <c r="L189" s="46"/>
    </row>
    <row r="190" spans="1:12" ht="15">
      <c r="A190" s="136"/>
      <c r="B190" s="157"/>
      <c r="C190" s="513" t="s">
        <v>131</v>
      </c>
      <c r="D190" s="514"/>
      <c r="E190" s="514"/>
      <c r="F190" s="515"/>
      <c r="G190" s="175">
        <f>+G189</f>
        <v>-2.2501780204081632</v>
      </c>
      <c r="H190" s="176" t="e">
        <f>+H189</f>
        <v>#REF!</v>
      </c>
      <c r="L190" s="46"/>
    </row>
    <row r="191" spans="1:12" ht="15">
      <c r="A191" s="136"/>
      <c r="B191" s="157"/>
      <c r="C191" s="513" t="s">
        <v>132</v>
      </c>
      <c r="D191" s="514"/>
      <c r="E191" s="514"/>
      <c r="F191" s="515"/>
      <c r="G191" s="169">
        <v>2</v>
      </c>
      <c r="H191" s="169">
        <v>2</v>
      </c>
      <c r="L191" s="46"/>
    </row>
    <row r="192" spans="1:12" ht="15">
      <c r="A192" s="136"/>
      <c r="B192" s="157"/>
      <c r="C192" s="138"/>
      <c r="D192" s="138"/>
      <c r="E192" s="139"/>
      <c r="F192" s="139"/>
      <c r="G192" s="139"/>
      <c r="H192" s="139"/>
      <c r="L192" s="46"/>
    </row>
    <row r="193" spans="1:9" ht="15">
      <c r="A193" s="136"/>
      <c r="B193" s="118"/>
      <c r="C193" s="177"/>
      <c r="D193" s="177"/>
      <c r="E193" s="178"/>
      <c r="F193" s="179"/>
      <c r="G193" s="180"/>
      <c r="H193" s="180"/>
    </row>
    <row r="194" spans="1:9" ht="15">
      <c r="A194" s="136">
        <v>29</v>
      </c>
      <c r="B194" s="524" t="s">
        <v>133</v>
      </c>
      <c r="C194" s="524"/>
      <c r="D194" s="524"/>
      <c r="E194" s="524"/>
      <c r="F194" s="524"/>
      <c r="G194" s="524"/>
      <c r="H194" s="524"/>
      <c r="I194" s="35"/>
    </row>
    <row r="195" spans="1:9" ht="15">
      <c r="A195" s="136"/>
      <c r="B195" s="524"/>
      <c r="C195" s="524"/>
      <c r="D195" s="524"/>
      <c r="E195" s="524"/>
      <c r="F195" s="524"/>
      <c r="G195" s="524"/>
      <c r="H195" s="524"/>
      <c r="I195" s="35"/>
    </row>
    <row r="196" spans="1:9" ht="15">
      <c r="A196" s="136"/>
      <c r="B196" s="524"/>
      <c r="C196" s="524"/>
      <c r="D196" s="524"/>
      <c r="E196" s="524"/>
      <c r="F196" s="524"/>
      <c r="G196" s="524"/>
      <c r="H196" s="524"/>
      <c r="I196" s="35"/>
    </row>
    <row r="197" spans="1:9" ht="15">
      <c r="A197" s="136"/>
      <c r="B197" s="120"/>
      <c r="C197" s="120"/>
      <c r="D197" s="120"/>
      <c r="E197" s="121"/>
      <c r="F197" s="121"/>
      <c r="G197" s="121"/>
      <c r="H197" s="121"/>
      <c r="I197" s="35"/>
    </row>
    <row r="198" spans="1:9" ht="15">
      <c r="A198" s="136">
        <v>31</v>
      </c>
      <c r="B198" s="521" t="s">
        <v>134</v>
      </c>
      <c r="C198" s="525"/>
      <c r="D198" s="525"/>
      <c r="E198" s="525"/>
      <c r="F198" s="525"/>
      <c r="G198" s="525"/>
      <c r="H198" s="525"/>
      <c r="I198" s="33"/>
    </row>
    <row r="199" spans="1:9" ht="15">
      <c r="A199" s="136"/>
      <c r="B199" s="525"/>
      <c r="C199" s="525"/>
      <c r="D199" s="525"/>
      <c r="E199" s="525"/>
      <c r="F199" s="525"/>
      <c r="G199" s="525"/>
      <c r="H199" s="525"/>
      <c r="I199" s="33"/>
    </row>
    <row r="200" spans="1:9" ht="15">
      <c r="A200" s="136"/>
      <c r="B200" s="120"/>
      <c r="C200" s="120"/>
      <c r="D200" s="120"/>
      <c r="E200" s="121"/>
      <c r="F200" s="121"/>
      <c r="G200" s="121"/>
      <c r="H200" s="121"/>
      <c r="I200" s="45"/>
    </row>
    <row r="201" spans="1:9" ht="15">
      <c r="A201" s="136">
        <v>32</v>
      </c>
      <c r="B201" s="157" t="s">
        <v>135</v>
      </c>
      <c r="C201" s="116"/>
      <c r="D201" s="116"/>
      <c r="E201" s="181"/>
      <c r="F201" s="121"/>
      <c r="G201" s="121"/>
      <c r="H201" s="164"/>
      <c r="I201" s="45"/>
    </row>
    <row r="202" spans="1:9" ht="15">
      <c r="A202" s="136"/>
      <c r="B202" s="157"/>
      <c r="C202" s="116"/>
      <c r="D202" s="116"/>
      <c r="E202" s="181"/>
      <c r="F202" s="121"/>
      <c r="G202" s="121"/>
      <c r="H202" s="164"/>
      <c r="I202" s="45"/>
    </row>
    <row r="203" spans="1:9" ht="15.75" customHeight="1">
      <c r="A203" s="136">
        <v>33</v>
      </c>
      <c r="B203" s="528" t="s">
        <v>147</v>
      </c>
      <c r="C203" s="528"/>
      <c r="D203" s="528"/>
      <c r="E203" s="528"/>
      <c r="F203" s="528"/>
      <c r="G203" s="528"/>
      <c r="H203" s="528"/>
      <c r="I203" s="45"/>
    </row>
    <row r="204" spans="1:9" ht="15">
      <c r="A204" s="136"/>
      <c r="B204" s="528"/>
      <c r="C204" s="528"/>
      <c r="D204" s="528"/>
      <c r="E204" s="528"/>
      <c r="F204" s="528"/>
      <c r="G204" s="528"/>
      <c r="H204" s="528"/>
      <c r="I204" s="45"/>
    </row>
    <row r="205" spans="1:9" ht="15">
      <c r="A205" s="136"/>
      <c r="B205" s="182"/>
      <c r="C205" s="182"/>
      <c r="D205" s="182"/>
      <c r="E205" s="182"/>
      <c r="F205" s="182"/>
      <c r="G205" s="182"/>
      <c r="H205" s="182"/>
      <c r="I205" s="45"/>
    </row>
    <row r="206" spans="1:9" ht="15">
      <c r="A206" s="136">
        <v>34</v>
      </c>
      <c r="B206" s="524" t="s">
        <v>148</v>
      </c>
      <c r="C206" s="524"/>
      <c r="D206" s="524"/>
      <c r="E206" s="524"/>
      <c r="F206" s="524"/>
      <c r="G206" s="524"/>
      <c r="H206" s="524"/>
      <c r="I206" s="45"/>
    </row>
    <row r="207" spans="1:9" ht="15">
      <c r="A207" s="136"/>
      <c r="B207" s="524"/>
      <c r="C207" s="524"/>
      <c r="D207" s="524"/>
      <c r="E207" s="524"/>
      <c r="F207" s="524"/>
      <c r="G207" s="524"/>
      <c r="H207" s="524"/>
      <c r="I207" s="45"/>
    </row>
    <row r="208" spans="1:9" ht="15">
      <c r="A208" s="136"/>
      <c r="B208" s="524"/>
      <c r="C208" s="524"/>
      <c r="D208" s="524"/>
      <c r="E208" s="524"/>
      <c r="F208" s="524"/>
      <c r="G208" s="524"/>
      <c r="H208" s="524"/>
      <c r="I208" s="45"/>
    </row>
    <row r="209" spans="1:9" ht="15">
      <c r="A209" s="136"/>
      <c r="B209" s="157"/>
      <c r="C209" s="116"/>
      <c r="D209" s="116"/>
      <c r="E209" s="181"/>
      <c r="F209" s="121"/>
      <c r="G209" s="121"/>
      <c r="H209" s="164"/>
      <c r="I209" s="45"/>
    </row>
    <row r="210" spans="1:9" ht="15">
      <c r="A210" s="136">
        <v>35</v>
      </c>
      <c r="B210" s="521" t="s">
        <v>136</v>
      </c>
      <c r="C210" s="521"/>
      <c r="D210" s="521"/>
      <c r="E210" s="521"/>
      <c r="F210" s="521"/>
      <c r="G210" s="521"/>
      <c r="H210" s="521"/>
      <c r="I210" s="48"/>
    </row>
    <row r="211" spans="1:9" ht="15">
      <c r="A211" s="136"/>
      <c r="B211" s="521"/>
      <c r="C211" s="521"/>
      <c r="D211" s="521"/>
      <c r="E211" s="521"/>
      <c r="F211" s="521"/>
      <c r="G211" s="521"/>
      <c r="H211" s="521"/>
      <c r="I211" s="48"/>
    </row>
    <row r="212" spans="1:9" ht="15">
      <c r="A212" s="136"/>
      <c r="B212" s="119"/>
      <c r="C212" s="119"/>
      <c r="D212" s="119"/>
      <c r="E212" s="124"/>
      <c r="F212" s="132"/>
      <c r="G212" s="132"/>
      <c r="H212" s="124"/>
      <c r="I212" s="48"/>
    </row>
    <row r="213" spans="1:9" ht="15">
      <c r="A213" s="136"/>
      <c r="B213" s="157"/>
      <c r="C213" s="183" t="s">
        <v>137</v>
      </c>
      <c r="D213" s="183"/>
      <c r="E213" s="184"/>
      <c r="F213" s="132"/>
      <c r="G213" s="132"/>
      <c r="H213" s="184"/>
      <c r="I213" s="42"/>
    </row>
    <row r="214" spans="1:9" ht="15">
      <c r="A214" s="136"/>
      <c r="B214" s="157"/>
      <c r="C214" s="183" t="s">
        <v>138</v>
      </c>
      <c r="D214" s="183"/>
      <c r="E214" s="184"/>
      <c r="F214" s="124"/>
      <c r="G214" s="124"/>
      <c r="H214" s="184"/>
      <c r="I214" s="42"/>
    </row>
    <row r="215" spans="1:9" ht="15">
      <c r="A215" s="136"/>
      <c r="B215" s="157"/>
      <c r="C215" s="183" t="s">
        <v>139</v>
      </c>
      <c r="D215" s="183"/>
      <c r="E215" s="184"/>
      <c r="F215" s="184"/>
      <c r="G215" s="184"/>
      <c r="H215" s="184"/>
      <c r="I215" s="42"/>
    </row>
    <row r="216" spans="1:9" ht="15">
      <c r="A216" s="136"/>
      <c r="B216" s="157"/>
      <c r="C216" s="183" t="s">
        <v>390</v>
      </c>
      <c r="D216" s="183"/>
      <c r="E216" s="184"/>
      <c r="F216" s="184"/>
      <c r="G216" s="184"/>
      <c r="H216" s="184"/>
      <c r="I216" s="48"/>
    </row>
    <row r="217" spans="1:9" ht="15">
      <c r="A217" s="136"/>
      <c r="B217" s="157"/>
      <c r="C217" s="183" t="s">
        <v>389</v>
      </c>
      <c r="D217" s="183"/>
      <c r="E217" s="184"/>
      <c r="F217" s="184"/>
      <c r="G217" s="184"/>
      <c r="H217" s="184"/>
      <c r="I217" s="48"/>
    </row>
    <row r="218" spans="1:9" ht="15">
      <c r="A218" s="136"/>
      <c r="B218" s="157"/>
      <c r="C218" s="185"/>
      <c r="D218" s="185"/>
      <c r="E218" s="186"/>
      <c r="F218" s="184"/>
      <c r="G218" s="184"/>
      <c r="H218" s="186"/>
      <c r="I218" s="42"/>
    </row>
    <row r="219" spans="1:9" ht="15">
      <c r="A219" s="136"/>
      <c r="B219" s="521" t="s">
        <v>140</v>
      </c>
      <c r="C219" s="526"/>
      <c r="D219" s="526"/>
      <c r="E219" s="526"/>
      <c r="F219" s="526"/>
      <c r="G219" s="526"/>
      <c r="H219" s="526"/>
      <c r="I219" s="48"/>
    </row>
    <row r="220" spans="1:9" ht="15">
      <c r="A220" s="136"/>
      <c r="B220" s="526"/>
      <c r="C220" s="526"/>
      <c r="D220" s="526"/>
      <c r="E220" s="526"/>
      <c r="F220" s="526"/>
      <c r="G220" s="526"/>
      <c r="H220" s="526"/>
      <c r="I220" s="48"/>
    </row>
    <row r="221" spans="1:9" ht="15">
      <c r="A221" s="136"/>
      <c r="B221" s="526"/>
      <c r="C221" s="526"/>
      <c r="D221" s="526"/>
      <c r="E221" s="526"/>
      <c r="F221" s="526"/>
      <c r="G221" s="526"/>
      <c r="H221" s="526"/>
      <c r="I221" s="48"/>
    </row>
    <row r="222" spans="1:9" ht="15">
      <c r="A222" s="136"/>
      <c r="B222" s="187"/>
      <c r="C222" s="187"/>
      <c r="D222" s="187"/>
      <c r="E222" s="187"/>
      <c r="F222" s="187"/>
      <c r="G222" s="187"/>
      <c r="H222" s="187"/>
      <c r="I222" s="48"/>
    </row>
    <row r="223" spans="1:9" ht="15.75" customHeight="1">
      <c r="A223" s="136">
        <v>36</v>
      </c>
      <c r="B223" s="521" t="s">
        <v>336</v>
      </c>
      <c r="C223" s="525"/>
      <c r="D223" s="525"/>
      <c r="E223" s="525"/>
      <c r="F223" s="525"/>
      <c r="G223" s="525"/>
      <c r="H223" s="525"/>
      <c r="I223" s="48"/>
    </row>
    <row r="224" spans="1:9" ht="15">
      <c r="A224" s="136"/>
      <c r="B224" s="525"/>
      <c r="C224" s="525"/>
      <c r="D224" s="525"/>
      <c r="E224" s="525"/>
      <c r="F224" s="525"/>
      <c r="G224" s="525"/>
      <c r="H224" s="525"/>
      <c r="I224" s="48"/>
    </row>
    <row r="225" spans="1:9" ht="48" customHeight="1">
      <c r="A225" s="136"/>
      <c r="B225" s="525"/>
      <c r="C225" s="525"/>
      <c r="D225" s="525"/>
      <c r="E225" s="525"/>
      <c r="F225" s="525"/>
      <c r="G225" s="525"/>
      <c r="H225" s="525"/>
      <c r="I225" s="48"/>
    </row>
    <row r="226" spans="1:9" ht="15">
      <c r="A226" s="136"/>
      <c r="B226" s="157"/>
      <c r="C226" s="116"/>
      <c r="D226" s="116"/>
      <c r="E226" s="181"/>
      <c r="F226" s="132"/>
      <c r="G226" s="132"/>
      <c r="H226" s="164"/>
      <c r="I226" s="45"/>
    </row>
    <row r="227" spans="1:9" ht="15">
      <c r="A227" s="136">
        <v>37</v>
      </c>
      <c r="B227" s="188" t="s">
        <v>316</v>
      </c>
      <c r="C227" s="116"/>
      <c r="D227" s="116"/>
      <c r="E227" s="117"/>
      <c r="F227" s="117"/>
      <c r="G227" s="117"/>
      <c r="H227" s="117"/>
    </row>
    <row r="228" spans="1:9" ht="15">
      <c r="A228" s="118"/>
      <c r="B228" s="118"/>
      <c r="C228" s="116"/>
      <c r="D228" s="116"/>
      <c r="E228" s="117"/>
      <c r="F228" s="117"/>
      <c r="G228" s="117"/>
      <c r="H228" s="117"/>
    </row>
    <row r="229" spans="1:9" ht="15">
      <c r="A229" s="104" t="str">
        <f>+'Balance Sheet'!B47</f>
        <v xml:space="preserve">In terms of our report attached. </v>
      </c>
      <c r="B229" s="99"/>
      <c r="C229" s="189"/>
      <c r="D229" s="190"/>
      <c r="E229" s="189"/>
      <c r="F229" s="191">
        <f>+'Balance Sheet'!F48</f>
        <v>0</v>
      </c>
      <c r="G229" s="117"/>
      <c r="H229" s="117"/>
    </row>
    <row r="230" spans="1:9" ht="15">
      <c r="A230" s="104" t="str">
        <f>+'Balance Sheet'!B48</f>
        <v>For G.C.Patel &amp; Co.</v>
      </c>
      <c r="B230" s="99"/>
      <c r="C230" s="99"/>
      <c r="D230" s="190"/>
      <c r="E230" s="192"/>
      <c r="F230" s="117"/>
      <c r="G230" s="117"/>
      <c r="H230" s="117"/>
    </row>
    <row r="231" spans="1:9" ht="15">
      <c r="A231" s="104" t="str">
        <f>+'Balance Sheet'!B49</f>
        <v>Chartered Accountants</v>
      </c>
      <c r="B231" s="193"/>
      <c r="C231" s="99"/>
      <c r="D231" s="190"/>
      <c r="E231" s="194"/>
      <c r="F231" s="117"/>
      <c r="G231" s="117"/>
      <c r="H231" s="117"/>
    </row>
    <row r="232" spans="1:9" ht="15">
      <c r="A232" s="122" t="str">
        <f>+'Balance Sheet'!B50</f>
        <v>FRN:113693W</v>
      </c>
      <c r="B232" s="99"/>
      <c r="C232" s="188"/>
      <c r="D232" s="195"/>
      <c r="E232" s="196"/>
      <c r="F232" s="117"/>
      <c r="G232" s="117"/>
      <c r="H232" s="117"/>
    </row>
    <row r="233" spans="1:9" ht="15">
      <c r="A233" s="99"/>
      <c r="B233" s="99"/>
      <c r="C233" s="188"/>
      <c r="D233" s="195"/>
      <c r="E233" s="194"/>
      <c r="F233" s="117"/>
      <c r="G233" s="117"/>
      <c r="H233" s="117"/>
    </row>
    <row r="234" spans="1:9" ht="15">
      <c r="A234" s="99"/>
      <c r="B234" s="193"/>
      <c r="C234" s="188"/>
      <c r="D234" s="197"/>
      <c r="E234" s="193"/>
      <c r="F234" s="117"/>
      <c r="G234" s="117"/>
      <c r="H234" s="117"/>
    </row>
    <row r="235" spans="1:9" ht="15">
      <c r="A235" s="104" t="str">
        <f>+'Balance Sheet'!B53</f>
        <v>G.C.Patel</v>
      </c>
      <c r="B235" s="99"/>
      <c r="C235" s="188"/>
      <c r="D235" s="195"/>
      <c r="E235" s="192"/>
      <c r="F235" s="191" t="str">
        <f>+'Balance Sheet'!F53</f>
        <v>Leena Doshi</v>
      </c>
      <c r="G235" s="117"/>
      <c r="H235" s="191" t="s">
        <v>413</v>
      </c>
    </row>
    <row r="236" spans="1:9" ht="15">
      <c r="A236" s="104" t="str">
        <f>+'Balance Sheet'!B54</f>
        <v>Partner</v>
      </c>
      <c r="B236" s="193"/>
      <c r="C236" s="188"/>
      <c r="D236" s="195"/>
      <c r="E236" s="192"/>
      <c r="F236" s="191" t="str">
        <f>+'Balance Sheet'!F54</f>
        <v>Director</v>
      </c>
      <c r="G236" s="117"/>
      <c r="H236" s="191" t="str">
        <f>+'Balance Sheet'!J55</f>
        <v>Director</v>
      </c>
    </row>
    <row r="237" spans="1:9" ht="15">
      <c r="A237" s="104" t="str">
        <f>+'Balance Sheet'!B56</f>
        <v>Place : Mumbai</v>
      </c>
      <c r="B237" s="118"/>
      <c r="C237" s="116"/>
      <c r="D237" s="116"/>
      <c r="E237" s="117"/>
      <c r="F237" s="117"/>
      <c r="G237" s="117"/>
      <c r="H237" s="117"/>
    </row>
    <row r="238" spans="1:9" ht="15">
      <c r="A238" s="171"/>
      <c r="B238" s="118"/>
      <c r="C238" s="116"/>
      <c r="D238" s="116"/>
      <c r="E238" s="117"/>
      <c r="F238" s="191"/>
      <c r="G238" s="117"/>
      <c r="H238" s="117"/>
    </row>
    <row r="239" spans="1:9" ht="15">
      <c r="A239" s="104" t="e">
        <f>+'Balance Sheet'!#REF!</f>
        <v>#REF!</v>
      </c>
      <c r="B239" s="118"/>
      <c r="C239" s="116"/>
      <c r="D239" s="116"/>
      <c r="E239" s="117"/>
      <c r="F239" s="191" t="e">
        <f>+'Balance Sheet'!#REF!</f>
        <v>#REF!</v>
      </c>
      <c r="G239" s="117"/>
      <c r="H239" s="117"/>
    </row>
    <row r="240" spans="1:9" ht="15">
      <c r="A240" s="122">
        <f>+'Balance Sheet'!B58</f>
        <v>0</v>
      </c>
      <c r="B240" s="118"/>
      <c r="C240" s="116"/>
      <c r="D240" s="116"/>
      <c r="E240" s="117"/>
      <c r="F240" s="191">
        <f>+'Balance Sheet'!F58</f>
        <v>0</v>
      </c>
      <c r="G240" s="117"/>
      <c r="H240" s="117"/>
    </row>
    <row r="241" spans="1:8" ht="15">
      <c r="A241" s="118"/>
      <c r="B241" s="118"/>
      <c r="C241" s="116"/>
      <c r="D241" s="116"/>
      <c r="E241" s="117"/>
      <c r="F241" s="117"/>
      <c r="G241" s="117"/>
      <c r="H241" s="117"/>
    </row>
    <row r="242" spans="1:8" ht="15">
      <c r="A242" s="118"/>
      <c r="B242" s="118"/>
      <c r="C242" s="116"/>
      <c r="D242" s="116"/>
      <c r="E242" s="117"/>
      <c r="F242" s="117"/>
      <c r="G242" s="117"/>
      <c r="H242" s="117"/>
    </row>
    <row r="243" spans="1:8" ht="15">
      <c r="A243" s="118"/>
      <c r="B243" s="118"/>
      <c r="C243" s="116"/>
      <c r="D243" s="116"/>
      <c r="E243" s="117"/>
      <c r="F243" s="117"/>
      <c r="G243" s="117"/>
      <c r="H243" s="117"/>
    </row>
    <row r="244" spans="1:8" ht="15">
      <c r="A244" s="118"/>
      <c r="B244" s="118"/>
      <c r="C244" s="116"/>
      <c r="D244" s="116"/>
      <c r="E244" s="117"/>
      <c r="F244" s="117"/>
      <c r="G244" s="117"/>
      <c r="H244" s="117"/>
    </row>
    <row r="245" spans="1:8" ht="15">
      <c r="A245" s="118"/>
      <c r="B245" s="118"/>
      <c r="C245" s="116"/>
      <c r="D245" s="116"/>
      <c r="E245" s="117"/>
      <c r="F245" s="117"/>
      <c r="G245" s="117"/>
      <c r="H245" s="117"/>
    </row>
    <row r="246" spans="1:8" ht="15">
      <c r="A246" s="118"/>
      <c r="B246" s="118"/>
      <c r="C246" s="116"/>
      <c r="D246" s="116"/>
      <c r="E246" s="117"/>
      <c r="F246" s="117"/>
      <c r="G246" s="117"/>
      <c r="H246" s="117"/>
    </row>
    <row r="247" spans="1:8" ht="15">
      <c r="A247" s="118"/>
      <c r="B247" s="118"/>
      <c r="C247" s="116"/>
      <c r="D247" s="116"/>
      <c r="E247" s="117"/>
      <c r="F247" s="117"/>
      <c r="G247" s="117"/>
      <c r="H247" s="117"/>
    </row>
    <row r="248" spans="1:8" ht="15">
      <c r="A248" s="118"/>
      <c r="B248" s="118"/>
      <c r="C248" s="116"/>
      <c r="D248" s="116"/>
      <c r="E248" s="117"/>
      <c r="F248" s="117"/>
      <c r="G248" s="117"/>
      <c r="H248" s="117"/>
    </row>
    <row r="249" spans="1:8" ht="15">
      <c r="A249" s="118"/>
      <c r="B249" s="118"/>
      <c r="C249" s="116"/>
      <c r="D249" s="116"/>
      <c r="E249" s="117"/>
      <c r="F249" s="117"/>
      <c r="G249" s="117"/>
      <c r="H249" s="117"/>
    </row>
    <row r="250" spans="1:8" ht="15">
      <c r="A250" s="118"/>
      <c r="B250" s="118"/>
      <c r="C250" s="116"/>
      <c r="D250" s="116"/>
      <c r="E250" s="117"/>
      <c r="F250" s="117"/>
      <c r="G250" s="117"/>
      <c r="H250" s="117"/>
    </row>
    <row r="251" spans="1:8" ht="15">
      <c r="A251" s="118"/>
      <c r="B251" s="118"/>
      <c r="C251" s="116"/>
      <c r="D251" s="116"/>
      <c r="E251" s="117"/>
      <c r="F251" s="117"/>
      <c r="G251" s="117"/>
      <c r="H251" s="117"/>
    </row>
    <row r="252" spans="1:8" ht="15">
      <c r="A252" s="118"/>
      <c r="B252" s="118"/>
      <c r="C252" s="116"/>
      <c r="D252" s="116"/>
      <c r="E252" s="117"/>
      <c r="F252" s="117"/>
      <c r="G252" s="117"/>
      <c r="H252" s="117"/>
    </row>
    <row r="253" spans="1:8" ht="15">
      <c r="A253" s="118"/>
      <c r="B253" s="118"/>
      <c r="C253" s="116"/>
      <c r="D253" s="116"/>
      <c r="E253" s="117"/>
      <c r="F253" s="117"/>
      <c r="G253" s="117"/>
      <c r="H253" s="117"/>
    </row>
    <row r="254" spans="1:8" ht="15">
      <c r="A254" s="118"/>
      <c r="B254" s="118"/>
      <c r="C254" s="116"/>
      <c r="D254" s="116"/>
      <c r="E254" s="117"/>
      <c r="F254" s="117"/>
      <c r="G254" s="117"/>
      <c r="H254" s="117"/>
    </row>
    <row r="255" spans="1:8" ht="15">
      <c r="A255" s="118"/>
      <c r="B255" s="118"/>
      <c r="C255" s="116"/>
      <c r="D255" s="116"/>
      <c r="E255" s="117"/>
      <c r="F255" s="117"/>
      <c r="G255" s="117"/>
      <c r="H255" s="117"/>
    </row>
    <row r="256" spans="1:8" ht="15">
      <c r="A256" s="118"/>
      <c r="B256" s="118"/>
      <c r="C256" s="116"/>
      <c r="D256" s="116"/>
      <c r="E256" s="117"/>
      <c r="F256" s="117"/>
      <c r="G256" s="117"/>
      <c r="H256" s="117"/>
    </row>
    <row r="257" spans="1:8" ht="15">
      <c r="A257" s="118"/>
      <c r="B257" s="118"/>
      <c r="C257" s="116"/>
      <c r="D257" s="116"/>
      <c r="E257" s="117"/>
      <c r="F257" s="117"/>
      <c r="G257" s="117"/>
      <c r="H257" s="117"/>
    </row>
    <row r="258" spans="1:8" ht="15">
      <c r="A258" s="118"/>
      <c r="B258" s="118"/>
      <c r="C258" s="116"/>
      <c r="D258" s="116"/>
      <c r="E258" s="117"/>
      <c r="F258" s="117"/>
      <c r="G258" s="117"/>
      <c r="H258" s="117"/>
    </row>
    <row r="259" spans="1:8" ht="15">
      <c r="A259" s="118"/>
      <c r="B259" s="118"/>
      <c r="C259" s="116"/>
      <c r="D259" s="116"/>
      <c r="E259" s="117"/>
      <c r="F259" s="117"/>
      <c r="G259" s="117"/>
      <c r="H259" s="117"/>
    </row>
    <row r="260" spans="1:8" ht="15">
      <c r="A260" s="118"/>
      <c r="B260" s="118"/>
      <c r="C260" s="116"/>
      <c r="D260" s="116"/>
      <c r="E260" s="117"/>
      <c r="F260" s="117"/>
      <c r="G260" s="117"/>
      <c r="H260" s="117"/>
    </row>
    <row r="261" spans="1:8" ht="15">
      <c r="A261" s="118"/>
      <c r="B261" s="118"/>
      <c r="C261" s="116"/>
      <c r="D261" s="116"/>
      <c r="E261" s="117"/>
      <c r="F261" s="117"/>
      <c r="G261" s="117"/>
      <c r="H261" s="117"/>
    </row>
    <row r="262" spans="1:8" ht="15">
      <c r="A262" s="118"/>
      <c r="B262" s="118"/>
      <c r="C262" s="116"/>
      <c r="D262" s="116"/>
      <c r="E262" s="117"/>
      <c r="F262" s="117"/>
      <c r="G262" s="117"/>
      <c r="H262" s="117"/>
    </row>
    <row r="263" spans="1:8" ht="15">
      <c r="A263" s="118"/>
      <c r="B263" s="118"/>
      <c r="C263" s="116"/>
      <c r="D263" s="116"/>
      <c r="E263" s="117"/>
      <c r="F263" s="117"/>
      <c r="G263" s="117"/>
      <c r="H263" s="117"/>
    </row>
    <row r="264" spans="1:8" ht="15">
      <c r="A264" s="118"/>
      <c r="B264" s="118"/>
      <c r="C264" s="116"/>
      <c r="D264" s="116"/>
      <c r="E264" s="117"/>
      <c r="F264" s="117"/>
      <c r="G264" s="117"/>
      <c r="H264" s="117"/>
    </row>
    <row r="265" spans="1:8" ht="15">
      <c r="A265" s="118"/>
      <c r="B265" s="118"/>
      <c r="C265" s="116"/>
      <c r="D265" s="116"/>
      <c r="E265" s="117"/>
      <c r="F265" s="117"/>
      <c r="G265" s="117"/>
      <c r="H265" s="117"/>
    </row>
  </sheetData>
  <mergeCells count="55">
    <mergeCell ref="A30:H30"/>
    <mergeCell ref="A32:H32"/>
    <mergeCell ref="A111:H120"/>
    <mergeCell ref="B125:E125"/>
    <mergeCell ref="A8:H11"/>
    <mergeCell ref="A78:H82"/>
    <mergeCell ref="A86:H94"/>
    <mergeCell ref="A98:H107"/>
    <mergeCell ref="A40:H42"/>
    <mergeCell ref="A35:H35"/>
    <mergeCell ref="A73:H73"/>
    <mergeCell ref="A56:H57"/>
    <mergeCell ref="A60:H61"/>
    <mergeCell ref="A65:H69"/>
    <mergeCell ref="A46:H48"/>
    <mergeCell ref="A52:F52"/>
    <mergeCell ref="A53:F53"/>
    <mergeCell ref="A36:H36"/>
    <mergeCell ref="A16:H22"/>
    <mergeCell ref="A27:H28"/>
    <mergeCell ref="B203:H204"/>
    <mergeCell ref="C191:F191"/>
    <mergeCell ref="B127:H131"/>
    <mergeCell ref="B133:H134"/>
    <mergeCell ref="B135:E135"/>
    <mergeCell ref="B137:E137"/>
    <mergeCell ref="B138:E138"/>
    <mergeCell ref="B139:E139"/>
    <mergeCell ref="B140:E140"/>
    <mergeCell ref="B141:E141"/>
    <mergeCell ref="C154:F154"/>
    <mergeCell ref="B143:E143"/>
    <mergeCell ref="B206:H208"/>
    <mergeCell ref="B223:H225"/>
    <mergeCell ref="B194:H196"/>
    <mergeCell ref="B198:H199"/>
    <mergeCell ref="B210:H211"/>
    <mergeCell ref="B219:H221"/>
    <mergeCell ref="C172:H173"/>
    <mergeCell ref="C186:F187"/>
    <mergeCell ref="C188:F188"/>
    <mergeCell ref="C189:F189"/>
    <mergeCell ref="C190:F190"/>
    <mergeCell ref="B151:E151"/>
    <mergeCell ref="B136:E136"/>
    <mergeCell ref="B142:E142"/>
    <mergeCell ref="C156:F156"/>
    <mergeCell ref="C157:F157"/>
    <mergeCell ref="B149:E149"/>
    <mergeCell ref="B150:E150"/>
    <mergeCell ref="B144:E144"/>
    <mergeCell ref="B145:E145"/>
    <mergeCell ref="B146:E146"/>
    <mergeCell ref="B147:E147"/>
    <mergeCell ref="B148:E148"/>
  </mergeCells>
  <pageMargins left="0.7" right="0.7" top="0.75" bottom="0.75" header="0.3" footer="0.3"/>
  <pageSetup paperSize="9" scale="82" fitToHeight="6" orientation="portrait" r:id="rId1"/>
  <rowBreaks count="3" manualBreakCount="3">
    <brk id="61" max="16383" man="1"/>
    <brk id="121" max="16383" man="1"/>
    <brk id="191" max="16383" man="1"/>
  </rowBreaks>
</worksheet>
</file>

<file path=xl/worksheets/sheet8.xml><?xml version="1.0" encoding="utf-8"?>
<worksheet xmlns="http://schemas.openxmlformats.org/spreadsheetml/2006/main" xmlns:r="http://schemas.openxmlformats.org/officeDocument/2006/relationships">
  <sheetPr>
    <pageSetUpPr fitToPage="1"/>
  </sheetPr>
  <dimension ref="A1:B157"/>
  <sheetViews>
    <sheetView topLeftCell="A49" workbookViewId="0">
      <selection activeCell="D99" sqref="D99"/>
    </sheetView>
  </sheetViews>
  <sheetFormatPr defaultRowHeight="12.75"/>
  <cols>
    <col min="1" max="1" width="61.28515625" style="22" customWidth="1"/>
    <col min="2" max="2" width="16.85546875" style="22" customWidth="1"/>
    <col min="3" max="3" width="12" style="22" bestFit="1" customWidth="1"/>
    <col min="4" max="4" width="10" style="22" bestFit="1" customWidth="1"/>
    <col min="5" max="16384" width="9.140625" style="22"/>
  </cols>
  <sheetData>
    <row r="1" spans="1:2">
      <c r="A1" s="21" t="str">
        <f>+'NOTE 8'!A1</f>
        <v>GEO THERMAL WATER LIMITED</v>
      </c>
    </row>
    <row r="3" spans="1:2" ht="15">
      <c r="A3" s="216" t="s">
        <v>329</v>
      </c>
      <c r="B3" s="217"/>
    </row>
    <row r="4" spans="1:2" ht="13.5">
      <c r="A4" s="217"/>
      <c r="B4" s="217"/>
    </row>
    <row r="5" spans="1:2" ht="15">
      <c r="A5" s="218" t="s">
        <v>77</v>
      </c>
      <c r="B5" s="219" t="s">
        <v>191</v>
      </c>
    </row>
    <row r="6" spans="1:2" ht="15">
      <c r="A6" s="220"/>
      <c r="B6" s="221"/>
    </row>
    <row r="7" spans="1:2" ht="15">
      <c r="A7" s="222" t="s">
        <v>80</v>
      </c>
      <c r="B7" s="223"/>
    </row>
    <row r="8" spans="1:2" ht="15">
      <c r="A8" s="224"/>
      <c r="B8" s="223">
        <v>4750</v>
      </c>
    </row>
    <row r="9" spans="1:2" ht="13.5">
      <c r="A9" s="225"/>
      <c r="B9" s="226">
        <v>4000</v>
      </c>
    </row>
    <row r="10" spans="1:2" ht="13.5">
      <c r="A10" s="225"/>
      <c r="B10" s="226">
        <v>16016</v>
      </c>
    </row>
    <row r="11" spans="1:2" ht="13.5">
      <c r="A11" s="225"/>
      <c r="B11" s="226">
        <v>45288</v>
      </c>
    </row>
    <row r="12" spans="1:2" ht="13.5">
      <c r="A12" s="225"/>
      <c r="B12" s="226">
        <v>21979</v>
      </c>
    </row>
    <row r="13" spans="1:2" ht="13.5">
      <c r="A13" s="225"/>
      <c r="B13" s="226">
        <v>4150</v>
      </c>
    </row>
    <row r="14" spans="1:2" ht="13.5">
      <c r="A14" s="225"/>
      <c r="B14" s="226">
        <v>5027</v>
      </c>
    </row>
    <row r="15" spans="1:2" ht="13.5">
      <c r="A15" s="225"/>
      <c r="B15" s="226">
        <v>1072</v>
      </c>
    </row>
    <row r="16" spans="1:2" ht="13.5">
      <c r="A16" s="225"/>
      <c r="B16" s="226">
        <v>22031</v>
      </c>
    </row>
    <row r="17" spans="1:2" ht="13.5">
      <c r="A17" s="225"/>
      <c r="B17" s="226">
        <v>6188</v>
      </c>
    </row>
    <row r="18" spans="1:2" ht="13.5">
      <c r="A18" s="225"/>
      <c r="B18" s="226">
        <v>232429</v>
      </c>
    </row>
    <row r="19" spans="1:2" ht="13.5">
      <c r="A19" s="225"/>
      <c r="B19" s="226">
        <v>30085</v>
      </c>
    </row>
    <row r="20" spans="1:2" ht="13.5">
      <c r="A20" s="225"/>
      <c r="B20" s="226">
        <v>37265</v>
      </c>
    </row>
    <row r="21" spans="1:2" ht="13.5">
      <c r="A21" s="225"/>
      <c r="B21" s="226">
        <v>7500</v>
      </c>
    </row>
    <row r="22" spans="1:2" ht="13.5">
      <c r="A22" s="225"/>
      <c r="B22" s="226">
        <v>3775</v>
      </c>
    </row>
    <row r="23" spans="1:2" ht="13.5">
      <c r="A23" s="225"/>
      <c r="B23" s="226">
        <v>132000</v>
      </c>
    </row>
    <row r="24" spans="1:2" ht="13.5">
      <c r="A24" s="225"/>
      <c r="B24" s="226">
        <v>0</v>
      </c>
    </row>
    <row r="25" spans="1:2" ht="13.5">
      <c r="A25" s="225"/>
      <c r="B25" s="226">
        <v>0</v>
      </c>
    </row>
    <row r="26" spans="1:2" ht="13.5">
      <c r="A26" s="225"/>
      <c r="B26" s="226">
        <v>0</v>
      </c>
    </row>
    <row r="27" spans="1:2" ht="13.5">
      <c r="A27" s="225"/>
      <c r="B27" s="226"/>
    </row>
    <row r="28" spans="1:2" ht="13.5">
      <c r="A28" s="225"/>
      <c r="B28" s="226"/>
    </row>
    <row r="29" spans="1:2" ht="13.5">
      <c r="A29" s="224"/>
      <c r="B29" s="227"/>
    </row>
    <row r="30" spans="1:2" ht="15.75" thickBot="1">
      <c r="A30" s="224"/>
      <c r="B30" s="228">
        <f>SUM(B8:B29)</f>
        <v>573555</v>
      </c>
    </row>
    <row r="31" spans="1:2" ht="15.75" thickTop="1">
      <c r="A31" s="224"/>
      <c r="B31" s="223"/>
    </row>
    <row r="32" spans="1:2" ht="15">
      <c r="A32" s="222" t="s">
        <v>170</v>
      </c>
      <c r="B32" s="223"/>
    </row>
    <row r="33" spans="1:2" ht="15">
      <c r="A33" s="224"/>
      <c r="B33" s="223"/>
    </row>
    <row r="34" spans="1:2" ht="13.5">
      <c r="A34" s="224" t="s">
        <v>208</v>
      </c>
      <c r="B34" s="226">
        <v>641</v>
      </c>
    </row>
    <row r="35" spans="1:2" ht="13.5">
      <c r="A35" s="224" t="s">
        <v>213</v>
      </c>
      <c r="B35" s="226">
        <f>381.98+16246+26345</f>
        <v>42972.979999999996</v>
      </c>
    </row>
    <row r="36" spans="1:2" ht="13.5">
      <c r="A36" s="224" t="s">
        <v>369</v>
      </c>
      <c r="B36" s="226">
        <v>5670</v>
      </c>
    </row>
    <row r="37" spans="1:2" ht="15.75" thickBot="1">
      <c r="A37" s="224"/>
      <c r="B37" s="228">
        <f>SUM(B34:B36)</f>
        <v>49283.979999999996</v>
      </c>
    </row>
    <row r="38" spans="1:2" ht="15.75" thickTop="1">
      <c r="A38" s="224"/>
      <c r="B38" s="223"/>
    </row>
    <row r="39" spans="1:2" ht="15">
      <c r="A39" s="222" t="s">
        <v>168</v>
      </c>
      <c r="B39" s="226"/>
    </row>
    <row r="40" spans="1:2" ht="13.5">
      <c r="A40" s="224"/>
      <c r="B40" s="226"/>
    </row>
    <row r="41" spans="1:2" ht="13.5">
      <c r="A41" s="224" t="s">
        <v>169</v>
      </c>
      <c r="B41" s="226"/>
    </row>
    <row r="42" spans="1:2" ht="13.5">
      <c r="A42" s="224" t="s">
        <v>224</v>
      </c>
      <c r="B42" s="226">
        <v>8963</v>
      </c>
    </row>
    <row r="43" spans="1:2" ht="13.5">
      <c r="A43" s="224" t="s">
        <v>225</v>
      </c>
      <c r="B43" s="226"/>
    </row>
    <row r="44" spans="1:2" ht="13.5">
      <c r="A44" s="224" t="s">
        <v>226</v>
      </c>
      <c r="B44" s="226"/>
    </row>
    <row r="45" spans="1:2" ht="13.5">
      <c r="A45" s="224" t="s">
        <v>227</v>
      </c>
      <c r="B45" s="226"/>
    </row>
    <row r="46" spans="1:2" ht="13.5">
      <c r="A46" s="224"/>
      <c r="B46" s="226"/>
    </row>
    <row r="47" spans="1:2" ht="15.75" thickBot="1">
      <c r="A47" s="224"/>
      <c r="B47" s="228">
        <f>SUM(B41:B46)</f>
        <v>8963</v>
      </c>
    </row>
    <row r="48" spans="1:2" ht="14.25" thickTop="1">
      <c r="A48" s="224"/>
      <c r="B48" s="226"/>
    </row>
    <row r="49" spans="1:2" ht="15">
      <c r="A49" s="222" t="s">
        <v>328</v>
      </c>
      <c r="B49" s="226"/>
    </row>
    <row r="50" spans="1:2" ht="13.5">
      <c r="A50" s="224"/>
      <c r="B50" s="226"/>
    </row>
    <row r="51" spans="1:2" ht="13.5">
      <c r="A51" s="224" t="s">
        <v>207</v>
      </c>
      <c r="B51" s="226">
        <v>0</v>
      </c>
    </row>
    <row r="52" spans="1:2" ht="13.5">
      <c r="A52" s="224"/>
      <c r="B52" s="226"/>
    </row>
    <row r="53" spans="1:2" ht="15.75" thickBot="1">
      <c r="A53" s="224"/>
      <c r="B53" s="228">
        <f>SUM(B51:B52)</f>
        <v>0</v>
      </c>
    </row>
    <row r="54" spans="1:2" ht="15.75" thickTop="1">
      <c r="A54" s="224"/>
      <c r="B54" s="223"/>
    </row>
    <row r="55" spans="1:2" ht="15">
      <c r="A55" s="222" t="s">
        <v>153</v>
      </c>
      <c r="B55" s="223"/>
    </row>
    <row r="56" spans="1:2" ht="15">
      <c r="A56" s="224"/>
      <c r="B56" s="223"/>
    </row>
    <row r="57" spans="1:2" ht="13.5">
      <c r="A57" s="224" t="s">
        <v>167</v>
      </c>
      <c r="B57" s="226">
        <v>114419</v>
      </c>
    </row>
    <row r="58" spans="1:2" ht="13.5">
      <c r="A58" s="225" t="s">
        <v>367</v>
      </c>
      <c r="B58" s="226">
        <v>25854</v>
      </c>
    </row>
    <row r="59" spans="1:2" ht="13.5">
      <c r="A59" s="225" t="s">
        <v>102</v>
      </c>
      <c r="B59" s="226">
        <v>0</v>
      </c>
    </row>
    <row r="60" spans="1:2" ht="13.5">
      <c r="A60" s="225" t="s">
        <v>197</v>
      </c>
      <c r="B60" s="226">
        <v>0</v>
      </c>
    </row>
    <row r="61" spans="1:2" ht="15">
      <c r="A61" s="224"/>
      <c r="B61" s="223"/>
    </row>
    <row r="62" spans="1:2" ht="15.75" thickBot="1">
      <c r="A62" s="224"/>
      <c r="B62" s="228">
        <f>SUM(B57:B61)</f>
        <v>140273</v>
      </c>
    </row>
    <row r="63" spans="1:2" ht="15.75" thickTop="1">
      <c r="A63" s="224"/>
      <c r="B63" s="223"/>
    </row>
    <row r="64" spans="1:2" ht="15">
      <c r="A64" s="222" t="s">
        <v>212</v>
      </c>
      <c r="B64" s="223"/>
    </row>
    <row r="65" spans="1:2" ht="15">
      <c r="A65" s="224"/>
      <c r="B65" s="223"/>
    </row>
    <row r="66" spans="1:2" ht="13.5">
      <c r="A66" s="225" t="s">
        <v>322</v>
      </c>
      <c r="B66" s="229">
        <v>4028</v>
      </c>
    </row>
    <row r="67" spans="1:2" ht="13.5">
      <c r="A67" s="225" t="s">
        <v>323</v>
      </c>
      <c r="B67" s="229">
        <v>1123</v>
      </c>
    </row>
    <row r="68" spans="1:2" ht="13.5">
      <c r="A68" s="225" t="s">
        <v>324</v>
      </c>
      <c r="B68" s="229"/>
    </row>
    <row r="69" spans="1:2" ht="13.5">
      <c r="A69" s="225" t="s">
        <v>325</v>
      </c>
      <c r="B69" s="229"/>
    </row>
    <row r="70" spans="1:2" ht="13.5">
      <c r="A70" s="225" t="s">
        <v>326</v>
      </c>
      <c r="B70" s="229"/>
    </row>
    <row r="71" spans="1:2" ht="13.5">
      <c r="A71" s="225" t="s">
        <v>327</v>
      </c>
      <c r="B71" s="229"/>
    </row>
    <row r="72" spans="1:2" ht="15">
      <c r="A72" s="224"/>
      <c r="B72" s="223"/>
    </row>
    <row r="73" spans="1:2" ht="15.75" thickBot="1">
      <c r="A73" s="224"/>
      <c r="B73" s="228">
        <f>SUM(B66:B72)</f>
        <v>5151</v>
      </c>
    </row>
    <row r="74" spans="1:2" ht="14.25" thickTop="1">
      <c r="A74" s="224"/>
      <c r="B74" s="226"/>
    </row>
    <row r="75" spans="1:2" ht="15">
      <c r="A75" s="222" t="s">
        <v>88</v>
      </c>
      <c r="B75" s="226"/>
    </row>
    <row r="76" spans="1:2" ht="13.5">
      <c r="A76" s="224"/>
      <c r="B76" s="226"/>
    </row>
    <row r="77" spans="1:2" ht="13.5">
      <c r="A77" s="225" t="s">
        <v>317</v>
      </c>
      <c r="B77" s="229">
        <v>8158.5</v>
      </c>
    </row>
    <row r="78" spans="1:2" ht="13.5">
      <c r="A78" s="225" t="s">
        <v>318</v>
      </c>
      <c r="B78" s="229">
        <v>6326</v>
      </c>
    </row>
    <row r="79" spans="1:2" ht="13.5">
      <c r="A79" s="225" t="s">
        <v>319</v>
      </c>
      <c r="B79" s="229"/>
    </row>
    <row r="80" spans="1:2" ht="13.5">
      <c r="A80" s="225" t="s">
        <v>320</v>
      </c>
      <c r="B80" s="229"/>
    </row>
    <row r="81" spans="1:2" ht="13.5">
      <c r="A81" s="225" t="s">
        <v>321</v>
      </c>
      <c r="B81" s="229"/>
    </row>
    <row r="82" spans="1:2" ht="13.5">
      <c r="A82" s="225" t="s">
        <v>228</v>
      </c>
      <c r="B82" s="229">
        <v>1027124.37</v>
      </c>
    </row>
    <row r="83" spans="1:2" ht="13.5">
      <c r="A83" s="224"/>
      <c r="B83" s="226"/>
    </row>
    <row r="84" spans="1:2" ht="15.75" thickBot="1">
      <c r="A84" s="224"/>
      <c r="B84" s="228">
        <f>SUM(B77:B83)</f>
        <v>1041608.87</v>
      </c>
    </row>
    <row r="85" spans="1:2" ht="14.25" thickTop="1">
      <c r="A85" s="224"/>
      <c r="B85" s="226"/>
    </row>
    <row r="86" spans="1:2" ht="15">
      <c r="A86" s="222" t="s">
        <v>171</v>
      </c>
      <c r="B86" s="226"/>
    </row>
    <row r="87" spans="1:2" ht="13.5">
      <c r="A87" s="224"/>
      <c r="B87" s="226"/>
    </row>
    <row r="88" spans="1:2" ht="13.5">
      <c r="A88" s="230" t="s">
        <v>216</v>
      </c>
      <c r="B88" s="226">
        <v>45810</v>
      </c>
    </row>
    <row r="89" spans="1:2" ht="13.5">
      <c r="A89" s="231" t="s">
        <v>189</v>
      </c>
      <c r="B89" s="226"/>
    </row>
    <row r="90" spans="1:2" ht="13.5">
      <c r="A90" s="231" t="s">
        <v>152</v>
      </c>
      <c r="B90" s="226"/>
    </row>
    <row r="91" spans="1:2" ht="13.5">
      <c r="A91" s="231" t="s">
        <v>214</v>
      </c>
      <c r="B91" s="226"/>
    </row>
    <row r="92" spans="1:2" ht="13.5">
      <c r="A92" s="231" t="s">
        <v>151</v>
      </c>
      <c r="B92" s="226"/>
    </row>
    <row r="93" spans="1:2" ht="13.5">
      <c r="A93" s="231" t="s">
        <v>215</v>
      </c>
      <c r="B93" s="226">
        <v>4589394</v>
      </c>
    </row>
    <row r="94" spans="1:2" ht="13.5">
      <c r="A94" s="232" t="s">
        <v>368</v>
      </c>
      <c r="B94" s="227"/>
    </row>
    <row r="95" spans="1:2" ht="15.75" thickBot="1">
      <c r="A95" s="232"/>
      <c r="B95" s="233">
        <f>SUM(B88:B94)</f>
        <v>4635204</v>
      </c>
    </row>
    <row r="96" spans="1:2" ht="14.25" thickTop="1">
      <c r="A96" s="234"/>
      <c r="B96" s="235"/>
    </row>
    <row r="97" spans="1:2">
      <c r="A97" s="5"/>
      <c r="B97" s="23"/>
    </row>
    <row r="98" spans="1:2">
      <c r="A98" s="5"/>
      <c r="B98" s="23"/>
    </row>
    <row r="99" spans="1:2">
      <c r="A99" s="5"/>
      <c r="B99" s="23"/>
    </row>
    <row r="100" spans="1:2">
      <c r="A100" s="5"/>
      <c r="B100" s="23"/>
    </row>
    <row r="101" spans="1:2">
      <c r="A101" s="5"/>
      <c r="B101" s="23"/>
    </row>
    <row r="102" spans="1:2">
      <c r="A102" s="5"/>
      <c r="B102" s="23"/>
    </row>
    <row r="103" spans="1:2">
      <c r="A103" s="5"/>
      <c r="B103" s="23"/>
    </row>
    <row r="104" spans="1:2">
      <c r="A104" s="5"/>
      <c r="B104" s="23"/>
    </row>
    <row r="105" spans="1:2">
      <c r="A105" s="5"/>
      <c r="B105" s="23"/>
    </row>
    <row r="106" spans="1:2">
      <c r="A106" s="5"/>
      <c r="B106" s="23"/>
    </row>
    <row r="107" spans="1:2">
      <c r="A107" s="5"/>
      <c r="B107" s="23"/>
    </row>
    <row r="108" spans="1:2">
      <c r="A108" s="5"/>
      <c r="B108" s="23"/>
    </row>
    <row r="109" spans="1:2">
      <c r="A109" s="5"/>
      <c r="B109" s="23"/>
    </row>
    <row r="110" spans="1:2">
      <c r="A110" s="5"/>
      <c r="B110" s="23"/>
    </row>
    <row r="111" spans="1:2">
      <c r="A111" s="5"/>
      <c r="B111" s="23"/>
    </row>
    <row r="112" spans="1:2">
      <c r="A112" s="5"/>
      <c r="B112" s="23"/>
    </row>
    <row r="113" spans="1:2">
      <c r="A113" s="5"/>
      <c r="B113" s="23"/>
    </row>
    <row r="114" spans="1:2">
      <c r="A114" s="5"/>
      <c r="B114" s="23"/>
    </row>
    <row r="115" spans="1:2">
      <c r="A115" s="5"/>
      <c r="B115" s="23"/>
    </row>
    <row r="116" spans="1:2">
      <c r="A116" s="5"/>
      <c r="B116" s="23"/>
    </row>
    <row r="117" spans="1:2">
      <c r="A117" s="5"/>
      <c r="B117" s="23"/>
    </row>
    <row r="118" spans="1:2">
      <c r="A118" s="5"/>
      <c r="B118" s="23"/>
    </row>
    <row r="119" spans="1:2">
      <c r="A119" s="5"/>
      <c r="B119" s="23"/>
    </row>
    <row r="120" spans="1:2">
      <c r="A120" s="5"/>
      <c r="B120" s="23"/>
    </row>
    <row r="121" spans="1:2">
      <c r="A121" s="5"/>
      <c r="B121" s="23"/>
    </row>
    <row r="122" spans="1:2">
      <c r="A122" s="5"/>
      <c r="B122" s="23"/>
    </row>
    <row r="123" spans="1:2">
      <c r="A123" s="5"/>
      <c r="B123" s="23"/>
    </row>
    <row r="124" spans="1:2">
      <c r="A124" s="5"/>
      <c r="B124" s="23"/>
    </row>
    <row r="125" spans="1:2">
      <c r="A125" s="5"/>
      <c r="B125" s="23"/>
    </row>
    <row r="126" spans="1:2">
      <c r="A126" s="5"/>
      <c r="B126" s="23"/>
    </row>
    <row r="127" spans="1:2">
      <c r="A127" s="5"/>
      <c r="B127" s="23"/>
    </row>
    <row r="128" spans="1:2">
      <c r="A128" s="5"/>
      <c r="B128" s="23"/>
    </row>
    <row r="129" spans="1:2">
      <c r="A129" s="5"/>
      <c r="B129" s="23"/>
    </row>
    <row r="130" spans="1:2">
      <c r="A130" s="5"/>
      <c r="B130" s="23"/>
    </row>
    <row r="131" spans="1:2">
      <c r="A131" s="5"/>
      <c r="B131" s="23"/>
    </row>
    <row r="132" spans="1:2">
      <c r="A132" s="5"/>
      <c r="B132" s="23"/>
    </row>
    <row r="133" spans="1:2">
      <c r="A133" s="5"/>
      <c r="B133" s="23"/>
    </row>
    <row r="134" spans="1:2">
      <c r="A134" s="5"/>
      <c r="B134" s="23"/>
    </row>
    <row r="135" spans="1:2">
      <c r="A135" s="5"/>
      <c r="B135" s="23"/>
    </row>
    <row r="136" spans="1:2">
      <c r="A136" s="5"/>
      <c r="B136" s="23"/>
    </row>
    <row r="137" spans="1:2">
      <c r="A137" s="5"/>
      <c r="B137" s="23"/>
    </row>
    <row r="138" spans="1:2">
      <c r="A138" s="5"/>
      <c r="B138" s="23"/>
    </row>
    <row r="139" spans="1:2">
      <c r="A139" s="5"/>
      <c r="B139" s="23"/>
    </row>
    <row r="140" spans="1:2">
      <c r="A140" s="5"/>
      <c r="B140" s="23"/>
    </row>
    <row r="141" spans="1:2">
      <c r="A141" s="5"/>
      <c r="B141" s="23"/>
    </row>
    <row r="142" spans="1:2">
      <c r="A142" s="5"/>
      <c r="B142" s="23"/>
    </row>
    <row r="143" spans="1:2">
      <c r="A143" s="5"/>
      <c r="B143" s="23"/>
    </row>
    <row r="144" spans="1:2">
      <c r="A144" s="5"/>
      <c r="B144" s="23"/>
    </row>
    <row r="145" spans="1:2">
      <c r="A145" s="5"/>
      <c r="B145" s="23"/>
    </row>
    <row r="146" spans="1:2">
      <c r="A146" s="5"/>
      <c r="B146" s="23"/>
    </row>
    <row r="147" spans="1:2">
      <c r="A147" s="5"/>
      <c r="B147" s="23"/>
    </row>
    <row r="148" spans="1:2">
      <c r="A148" s="5"/>
      <c r="B148" s="23"/>
    </row>
    <row r="149" spans="1:2">
      <c r="A149" s="5"/>
      <c r="B149" s="23"/>
    </row>
    <row r="150" spans="1:2">
      <c r="A150" s="5"/>
      <c r="B150" s="23"/>
    </row>
    <row r="151" spans="1:2">
      <c r="A151" s="5"/>
      <c r="B151" s="23"/>
    </row>
    <row r="152" spans="1:2">
      <c r="A152" s="5"/>
      <c r="B152" s="23"/>
    </row>
    <row r="153" spans="1:2">
      <c r="A153" s="5"/>
      <c r="B153" s="23"/>
    </row>
    <row r="154" spans="1:2">
      <c r="A154" s="5"/>
      <c r="B154" s="23"/>
    </row>
    <row r="155" spans="1:2">
      <c r="A155" s="5"/>
      <c r="B155" s="23"/>
    </row>
    <row r="156" spans="1:2">
      <c r="A156" s="5"/>
      <c r="B156" s="23"/>
    </row>
    <row r="157" spans="1:2">
      <c r="A157" s="5"/>
      <c r="B157" s="23"/>
    </row>
  </sheetData>
  <pageMargins left="0.7" right="0.7" top="0.75" bottom="0.75" header="0.3" footer="0.3"/>
  <pageSetup paperSize="9" fitToHeight="2" orientation="portrait" r:id="rId1"/>
  <rowBreaks count="2" manualBreakCount="2">
    <brk id="48" max="16383" man="1"/>
    <brk id="95"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K15"/>
  <sheetViews>
    <sheetView workbookViewId="0">
      <selection activeCell="E8" sqref="E8"/>
    </sheetView>
  </sheetViews>
  <sheetFormatPr defaultRowHeight="15"/>
  <cols>
    <col min="1" max="1" width="9.140625" style="9"/>
    <col min="2" max="2" width="14.7109375" style="9" bestFit="1" customWidth="1"/>
    <col min="3" max="3" width="19.42578125" style="9" bestFit="1" customWidth="1"/>
    <col min="4" max="4" width="11.42578125" style="9" bestFit="1" customWidth="1"/>
    <col min="5" max="5" width="12.85546875" style="9" customWidth="1"/>
    <col min="6" max="6" width="22.5703125" style="9" customWidth="1"/>
    <col min="7" max="7" width="23.28515625" style="9" customWidth="1"/>
    <col min="8" max="8" width="15.42578125" style="9" customWidth="1"/>
    <col min="9" max="9" width="14.42578125" style="9" customWidth="1"/>
    <col min="10" max="10" width="15.42578125" style="9" customWidth="1"/>
    <col min="11" max="16384" width="9.140625" style="9"/>
  </cols>
  <sheetData>
    <row r="1" spans="1:11">
      <c r="A1" s="8" t="str">
        <f>+grouping!A1</f>
        <v>GEO THERMAL WATER LIMITED</v>
      </c>
    </row>
    <row r="3" spans="1:11">
      <c r="A3" s="9" t="s">
        <v>157</v>
      </c>
    </row>
    <row r="5" spans="1:11" ht="38.25">
      <c r="A5" s="7" t="s">
        <v>158</v>
      </c>
      <c r="B5" s="537" t="s">
        <v>159</v>
      </c>
      <c r="C5" s="537"/>
      <c r="D5" s="7" t="s">
        <v>160</v>
      </c>
      <c r="E5" s="7" t="s">
        <v>161</v>
      </c>
      <c r="F5" s="289" t="s">
        <v>392</v>
      </c>
      <c r="G5" s="289" t="s">
        <v>393</v>
      </c>
      <c r="H5" s="7" t="s">
        <v>162</v>
      </c>
      <c r="I5" s="7" t="s">
        <v>163</v>
      </c>
      <c r="J5" s="7" t="s">
        <v>164</v>
      </c>
    </row>
    <row r="6" spans="1:11">
      <c r="A6" s="10"/>
      <c r="B6" s="10"/>
      <c r="C6" s="10"/>
      <c r="D6" s="10"/>
      <c r="E6" s="10"/>
      <c r="F6" s="10"/>
      <c r="G6" s="10"/>
      <c r="H6" s="10"/>
      <c r="I6" s="10"/>
      <c r="J6" s="10"/>
    </row>
    <row r="7" spans="1:11">
      <c r="A7" s="11">
        <v>1</v>
      </c>
      <c r="B7" s="538" t="s">
        <v>165</v>
      </c>
      <c r="C7" s="538"/>
      <c r="D7" s="12">
        <v>0.1</v>
      </c>
      <c r="E7" s="9">
        <v>137674</v>
      </c>
      <c r="F7" s="13">
        <v>0</v>
      </c>
      <c r="G7" s="13">
        <v>0</v>
      </c>
      <c r="H7" s="13">
        <v>0</v>
      </c>
      <c r="I7" s="14">
        <f t="shared" ref="I7:I11" si="0">ROUND(((E7+F7-H7)*D7)+(G7*(D7/2)),0)</f>
        <v>13767</v>
      </c>
      <c r="J7" s="14">
        <f t="shared" ref="J7:J12" si="1">+E7+F7+G7-H7-I7</f>
        <v>123907</v>
      </c>
    </row>
    <row r="8" spans="1:11">
      <c r="A8" s="11">
        <v>2</v>
      </c>
      <c r="B8" s="538" t="s">
        <v>166</v>
      </c>
      <c r="C8" s="538"/>
      <c r="D8" s="12">
        <v>0.15</v>
      </c>
      <c r="E8" s="9">
        <v>5844642</v>
      </c>
      <c r="F8" s="13">
        <v>0</v>
      </c>
      <c r="G8" s="13">
        <v>0</v>
      </c>
      <c r="H8" s="13">
        <v>0</v>
      </c>
      <c r="I8" s="14">
        <f t="shared" si="0"/>
        <v>876696</v>
      </c>
      <c r="J8" s="14">
        <f t="shared" si="1"/>
        <v>4967946</v>
      </c>
    </row>
    <row r="9" spans="1:11">
      <c r="A9" s="11">
        <v>3</v>
      </c>
      <c r="B9" s="538" t="s">
        <v>82</v>
      </c>
      <c r="C9" s="538"/>
      <c r="D9" s="12">
        <v>0.15</v>
      </c>
      <c r="E9" s="9">
        <v>574484</v>
      </c>
      <c r="F9" s="13">
        <v>0</v>
      </c>
      <c r="G9" s="13">
        <v>0</v>
      </c>
      <c r="H9" s="13">
        <v>0</v>
      </c>
      <c r="I9" s="14">
        <f t="shared" si="0"/>
        <v>86173</v>
      </c>
      <c r="J9" s="14">
        <f t="shared" si="1"/>
        <v>488311</v>
      </c>
    </row>
    <row r="10" spans="1:11">
      <c r="A10" s="11">
        <v>4</v>
      </c>
      <c r="B10" s="538" t="s">
        <v>200</v>
      </c>
      <c r="C10" s="538"/>
      <c r="D10" s="12">
        <v>0.15</v>
      </c>
      <c r="E10" s="9">
        <v>34057</v>
      </c>
      <c r="F10" s="13">
        <v>0</v>
      </c>
      <c r="G10" s="13">
        <v>0</v>
      </c>
      <c r="H10" s="13">
        <v>0</v>
      </c>
      <c r="I10" s="14">
        <f t="shared" si="0"/>
        <v>5109</v>
      </c>
      <c r="J10" s="14">
        <f t="shared" si="1"/>
        <v>28948</v>
      </c>
    </row>
    <row r="11" spans="1:11">
      <c r="A11" s="11">
        <v>5</v>
      </c>
      <c r="B11" s="538" t="s">
        <v>201</v>
      </c>
      <c r="C11" s="538"/>
      <c r="D11" s="12">
        <v>0.15</v>
      </c>
      <c r="E11" s="9">
        <v>80123</v>
      </c>
      <c r="F11" s="13">
        <v>0</v>
      </c>
      <c r="G11" s="13">
        <v>0</v>
      </c>
      <c r="H11" s="13">
        <v>0</v>
      </c>
      <c r="I11" s="14">
        <f t="shared" si="0"/>
        <v>12018</v>
      </c>
      <c r="J11" s="14">
        <f t="shared" si="1"/>
        <v>68105</v>
      </c>
    </row>
    <row r="12" spans="1:11">
      <c r="A12" s="11">
        <v>6</v>
      </c>
      <c r="B12" s="18" t="s">
        <v>202</v>
      </c>
      <c r="C12" s="18"/>
      <c r="D12" s="12">
        <v>0.15</v>
      </c>
      <c r="E12" s="9">
        <v>22892</v>
      </c>
      <c r="F12" s="13">
        <v>0</v>
      </c>
      <c r="G12" s="13"/>
      <c r="H12" s="13">
        <v>0</v>
      </c>
      <c r="I12" s="14">
        <f>ROUND(((E12+F12-H12)*D12)+(G12*(D12/2)),0)</f>
        <v>3434</v>
      </c>
      <c r="J12" s="14">
        <f t="shared" si="1"/>
        <v>19458</v>
      </c>
    </row>
    <row r="13" spans="1:11">
      <c r="A13" s="15"/>
      <c r="B13" s="16"/>
      <c r="C13" s="16"/>
      <c r="D13" s="15"/>
      <c r="E13" s="15"/>
      <c r="F13" s="15"/>
      <c r="G13" s="15"/>
      <c r="H13" s="15"/>
      <c r="I13" s="17"/>
      <c r="J13" s="17"/>
    </row>
    <row r="14" spans="1:11" ht="15.75" thickBot="1">
      <c r="A14" s="6"/>
      <c r="B14" s="536" t="s">
        <v>15</v>
      </c>
      <c r="C14" s="536"/>
      <c r="D14" s="6"/>
      <c r="E14" s="198">
        <f t="shared" ref="E14:J14" si="2">SUM(E7:E13)</f>
        <v>6693872</v>
      </c>
      <c r="F14" s="6">
        <f t="shared" si="2"/>
        <v>0</v>
      </c>
      <c r="G14" s="6">
        <f t="shared" si="2"/>
        <v>0</v>
      </c>
      <c r="H14" s="6">
        <f t="shared" si="2"/>
        <v>0</v>
      </c>
      <c r="I14" s="198">
        <f>SUM(I7:I13)</f>
        <v>997197</v>
      </c>
      <c r="J14" s="198">
        <f t="shared" si="2"/>
        <v>5696675</v>
      </c>
      <c r="K14" s="199"/>
    </row>
    <row r="15" spans="1:11" ht="15.75" thickTop="1"/>
  </sheetData>
  <mergeCells count="7">
    <mergeCell ref="B14:C14"/>
    <mergeCell ref="B5:C5"/>
    <mergeCell ref="B7:C7"/>
    <mergeCell ref="B8:C8"/>
    <mergeCell ref="B9:C9"/>
    <mergeCell ref="B10:C10"/>
    <mergeCell ref="B11:C11"/>
  </mergeCells>
  <pageMargins left="0.7" right="0.7"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Balance Sheet</vt:lpstr>
      <vt:lpstr>Details BS </vt:lpstr>
      <vt:lpstr>Profit and Loss - Normal</vt:lpstr>
      <vt:lpstr>note 2</vt:lpstr>
      <vt:lpstr>NOTES ALL</vt:lpstr>
      <vt:lpstr>NOTE 8</vt:lpstr>
      <vt:lpstr>notes</vt:lpstr>
      <vt:lpstr>grouping</vt:lpstr>
      <vt:lpstr>dep tax</vt:lpstr>
      <vt:lpstr>cash flow</vt:lpstr>
      <vt:lpstr>PROV.FOR TAX</vt:lpstr>
      <vt:lpstr>Stock Summary</vt:lpstr>
      <vt:lpstr>'Balance Sheet'!Print_Area</vt:lpstr>
      <vt:lpstr>grouping!Print_Area</vt:lpstr>
      <vt:lpstr>grouping!Print_Titles</vt:lpstr>
      <vt:lpstr>'NOTES ALL'!Print_Titles</vt:lpstr>
    </vt:vector>
  </TitlesOfParts>
  <Company>Deloitte Touche Tohmatsu India Private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Deloitte Touche Tohmatsu India Private Limited</dc:creator>
  <cp:lastModifiedBy>Administrator</cp:lastModifiedBy>
  <cp:lastPrinted>2018-12-11T12:15:48Z</cp:lastPrinted>
  <dcterms:created xsi:type="dcterms:W3CDTF">2012-03-12T08:36:04Z</dcterms:created>
  <dcterms:modified xsi:type="dcterms:W3CDTF">2019-09-05T08:41:00Z</dcterms:modified>
</cp:coreProperties>
</file>